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Y:\ESTATISTICAS IVV\3. DADOS NIELSEN\43. MARÇO 2023\JUNHO 2023\"/>
    </mc:Choice>
  </mc:AlternateContent>
  <xr:revisionPtr revIDLastSave="0" documentId="13_ncr:1_{28A61D88-91FC-403D-B42A-2ADBE81178D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dice" sheetId="14" r:id="rId1"/>
    <sheet name="0" sheetId="32" r:id="rId2"/>
    <sheet name="1" sheetId="16" r:id="rId3"/>
    <sheet name="2" sheetId="36" r:id="rId4"/>
    <sheet name="3" sheetId="19" r:id="rId5"/>
    <sheet name="4" sheetId="20" r:id="rId6"/>
    <sheet name="5" sheetId="21" r:id="rId7"/>
    <sheet name="6" sheetId="22" r:id="rId8"/>
    <sheet name="7" sheetId="23" r:id="rId9"/>
    <sheet name="8" sheetId="45" r:id="rId10"/>
    <sheet name="9" sheetId="46" r:id="rId11"/>
    <sheet name="10" sheetId="47" r:id="rId12"/>
    <sheet name="11" sheetId="12" r:id="rId13"/>
    <sheet name="12" sheetId="28" r:id="rId14"/>
    <sheet name="13" sheetId="30" r:id="rId15"/>
    <sheet name="14" sheetId="33" r:id="rId16"/>
  </sheets>
  <definedNames>
    <definedName name="_xlnm.Print_Area" localSheetId="12">'11'!$A$5:$AE$48</definedName>
    <definedName name="_xlnm.Print_Area" localSheetId="13">'12'!$A$5:$AE$40</definedName>
    <definedName name="_xlnm.Print_Area" localSheetId="14">'13'!$A$5:$AE$31</definedName>
    <definedName name="_xlnm.Print_Area" localSheetId="15">'14'!$A$5:$AE$34</definedName>
    <definedName name="_xlnm.Print_Area" localSheetId="6">'5'!$A$4:$AG$71</definedName>
    <definedName name="_xlnm.Print_Area" localSheetId="7">'6'!$A$4:$AG$71</definedName>
    <definedName name="_xlnm.Print_Area" localSheetId="8">'7'!$A$4:$AG$71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33" l="1"/>
  <c r="X13" i="33"/>
  <c r="X14" i="33"/>
  <c r="W15" i="33"/>
  <c r="X15" i="33"/>
  <c r="X19" i="33"/>
  <c r="W20" i="33"/>
  <c r="X20" i="33"/>
  <c r="W21" i="33"/>
  <c r="X21" i="33"/>
  <c r="W22" i="33"/>
  <c r="X22" i="33"/>
  <c r="W23" i="33"/>
  <c r="X23" i="33"/>
  <c r="W32" i="33"/>
  <c r="Q27" i="33"/>
  <c r="Q28" i="33"/>
  <c r="Q29" i="33"/>
  <c r="Q30" i="33"/>
  <c r="Q31" i="33"/>
  <c r="Q32" i="33"/>
  <c r="Q33" i="33"/>
  <c r="Q26" i="33"/>
  <c r="G25" i="33"/>
  <c r="Q7" i="33" s="1"/>
  <c r="Q25" i="33" s="1"/>
  <c r="Q18" i="33"/>
  <c r="Q19" i="33"/>
  <c r="Q20" i="33"/>
  <c r="Q21" i="33"/>
  <c r="Q22" i="33"/>
  <c r="Q23" i="33"/>
  <c r="Q24" i="33"/>
  <c r="Q17" i="33"/>
  <c r="Q9" i="33"/>
  <c r="Q10" i="33"/>
  <c r="Q11" i="33"/>
  <c r="Q12" i="33"/>
  <c r="Q13" i="33"/>
  <c r="Q14" i="33"/>
  <c r="Q15" i="33"/>
  <c r="Q8" i="33"/>
  <c r="Q16" i="33"/>
  <c r="G26" i="33"/>
  <c r="G27" i="33"/>
  <c r="G28" i="33"/>
  <c r="G29" i="33"/>
  <c r="G30" i="33"/>
  <c r="G31" i="33"/>
  <c r="G32" i="33"/>
  <c r="G33" i="33"/>
  <c r="C68" i="30"/>
  <c r="D68" i="30"/>
  <c r="E68" i="30"/>
  <c r="F68" i="30"/>
  <c r="G68" i="30"/>
  <c r="H68" i="30"/>
  <c r="I68" i="30"/>
  <c r="J68" i="30"/>
  <c r="K68" i="30"/>
  <c r="D69" i="30"/>
  <c r="E69" i="30"/>
  <c r="F69" i="30"/>
  <c r="G69" i="30"/>
  <c r="H69" i="30"/>
  <c r="I69" i="30"/>
  <c r="J69" i="30"/>
  <c r="K69" i="30"/>
  <c r="C70" i="30"/>
  <c r="D70" i="30"/>
  <c r="E70" i="30"/>
  <c r="F70" i="30"/>
  <c r="G70" i="30"/>
  <c r="H70" i="30"/>
  <c r="I70" i="30"/>
  <c r="J70" i="30"/>
  <c r="K70" i="30"/>
  <c r="C71" i="30"/>
  <c r="D71" i="30"/>
  <c r="E71" i="30"/>
  <c r="F71" i="30"/>
  <c r="G71" i="30"/>
  <c r="H71" i="30"/>
  <c r="I71" i="30"/>
  <c r="J71" i="30"/>
  <c r="K71" i="30"/>
  <c r="C75" i="30"/>
  <c r="D75" i="30"/>
  <c r="E75" i="30"/>
  <c r="F75" i="30"/>
  <c r="G75" i="30"/>
  <c r="H75" i="30"/>
  <c r="I75" i="30"/>
  <c r="J75" i="30"/>
  <c r="K75" i="30"/>
  <c r="C76" i="30"/>
  <c r="D76" i="30"/>
  <c r="E76" i="30"/>
  <c r="F76" i="30"/>
  <c r="G76" i="30"/>
  <c r="H76" i="30"/>
  <c r="I76" i="30"/>
  <c r="J76" i="30"/>
  <c r="K76" i="30"/>
  <c r="C78" i="30"/>
  <c r="D78" i="30"/>
  <c r="E78" i="30"/>
  <c r="F78" i="30"/>
  <c r="G78" i="30"/>
  <c r="H78" i="30"/>
  <c r="I78" i="30"/>
  <c r="J78" i="30"/>
  <c r="K78" i="30"/>
  <c r="C79" i="30"/>
  <c r="D79" i="30"/>
  <c r="E79" i="30"/>
  <c r="F79" i="30"/>
  <c r="G79" i="30"/>
  <c r="H79" i="30"/>
  <c r="I79" i="30"/>
  <c r="J79" i="30"/>
  <c r="K79" i="30"/>
  <c r="H80" i="30"/>
  <c r="I80" i="30"/>
  <c r="J80" i="30"/>
  <c r="K80" i="30"/>
  <c r="H81" i="30"/>
  <c r="I81" i="30"/>
  <c r="J81" i="30"/>
  <c r="K81" i="30"/>
  <c r="D82" i="30"/>
  <c r="E82" i="30"/>
  <c r="F82" i="30"/>
  <c r="C83" i="30"/>
  <c r="D83" i="30"/>
  <c r="E83" i="30"/>
  <c r="F83" i="30"/>
  <c r="G83" i="30"/>
  <c r="H83" i="30"/>
  <c r="I83" i="30"/>
  <c r="J83" i="30"/>
  <c r="K83" i="30"/>
  <c r="C84" i="30"/>
  <c r="D84" i="30"/>
  <c r="E84" i="30"/>
  <c r="F84" i="30"/>
  <c r="G84" i="30"/>
  <c r="H84" i="30"/>
  <c r="I84" i="30"/>
  <c r="J84" i="30"/>
  <c r="K84" i="30"/>
  <c r="D85" i="30"/>
  <c r="E85" i="30"/>
  <c r="F85" i="30"/>
  <c r="G85" i="30"/>
  <c r="H85" i="30"/>
  <c r="I85" i="30"/>
  <c r="J85" i="30"/>
  <c r="K85" i="30"/>
  <c r="C86" i="30"/>
  <c r="D86" i="30"/>
  <c r="E86" i="30"/>
  <c r="F86" i="30"/>
  <c r="G86" i="30"/>
  <c r="H86" i="30"/>
  <c r="I86" i="30"/>
  <c r="J86" i="30"/>
  <c r="K86" i="30"/>
  <c r="C87" i="30"/>
  <c r="D87" i="30"/>
  <c r="E87" i="30"/>
  <c r="F87" i="30"/>
  <c r="G87" i="30"/>
  <c r="H87" i="30"/>
  <c r="I87" i="30"/>
  <c r="J87" i="30"/>
  <c r="K87" i="30"/>
  <c r="H88" i="30"/>
  <c r="I88" i="30"/>
  <c r="J88" i="30"/>
  <c r="K88" i="30"/>
  <c r="H89" i="30"/>
  <c r="I89" i="30"/>
  <c r="J89" i="30"/>
  <c r="K89" i="30"/>
  <c r="D90" i="30"/>
  <c r="E90" i="30"/>
  <c r="F90" i="30"/>
  <c r="G67" i="30"/>
  <c r="H67" i="30"/>
  <c r="Q55" i="30"/>
  <c r="Q56" i="30"/>
  <c r="Q57" i="30"/>
  <c r="Q58" i="30"/>
  <c r="Q59" i="30"/>
  <c r="Q60" i="30"/>
  <c r="Q54" i="30"/>
  <c r="Q53" i="30"/>
  <c r="Q47" i="30"/>
  <c r="Q48" i="30"/>
  <c r="Q49" i="30"/>
  <c r="Q50" i="30"/>
  <c r="Q51" i="30"/>
  <c r="Q52" i="30"/>
  <c r="Q46" i="30"/>
  <c r="Q39" i="30"/>
  <c r="Q40" i="30"/>
  <c r="Q41" i="30"/>
  <c r="Q42" i="30"/>
  <c r="Q43" i="30"/>
  <c r="Q44" i="30"/>
  <c r="Q38" i="30"/>
  <c r="Q45" i="30"/>
  <c r="Q37" i="30"/>
  <c r="Q25" i="30"/>
  <c r="Q26" i="30"/>
  <c r="Q27" i="30"/>
  <c r="Q28" i="30"/>
  <c r="Q29" i="30"/>
  <c r="Q30" i="30"/>
  <c r="Q24" i="30"/>
  <c r="G23" i="30"/>
  <c r="Q7" i="30" s="1"/>
  <c r="Q23" i="30" s="1"/>
  <c r="Q15" i="30"/>
  <c r="P23" i="30"/>
  <c r="Q17" i="30"/>
  <c r="Q19" i="30"/>
  <c r="Q20" i="30"/>
  <c r="Q16" i="30"/>
  <c r="Q9" i="30"/>
  <c r="Q10" i="30"/>
  <c r="Q11" i="30"/>
  <c r="Q12" i="30"/>
  <c r="Q13" i="30"/>
  <c r="Q14" i="30"/>
  <c r="Q8" i="30"/>
  <c r="M114" i="28"/>
  <c r="M115" i="28"/>
  <c r="M98" i="28"/>
  <c r="M100" i="28"/>
  <c r="M101" i="28"/>
  <c r="M102" i="28"/>
  <c r="M103" i="28"/>
  <c r="M104" i="28"/>
  <c r="M90" i="28"/>
  <c r="M91" i="28"/>
  <c r="C86" i="28"/>
  <c r="D86" i="28"/>
  <c r="E86" i="28"/>
  <c r="F86" i="28"/>
  <c r="G86" i="28"/>
  <c r="H86" i="28"/>
  <c r="I86" i="28"/>
  <c r="J86" i="28"/>
  <c r="K86" i="28"/>
  <c r="C87" i="28"/>
  <c r="D87" i="28"/>
  <c r="E87" i="28"/>
  <c r="F87" i="28"/>
  <c r="G87" i="28"/>
  <c r="H87" i="28"/>
  <c r="I87" i="28"/>
  <c r="J87" i="28"/>
  <c r="K87" i="28"/>
  <c r="C88" i="28"/>
  <c r="D88" i="28"/>
  <c r="E88" i="28"/>
  <c r="F88" i="28"/>
  <c r="G88" i="28"/>
  <c r="H88" i="28"/>
  <c r="I88" i="28"/>
  <c r="J88" i="28"/>
  <c r="K88" i="28"/>
  <c r="C89" i="28"/>
  <c r="D89" i="28"/>
  <c r="E89" i="28"/>
  <c r="F89" i="28"/>
  <c r="G89" i="28"/>
  <c r="H89" i="28"/>
  <c r="I89" i="28"/>
  <c r="J89" i="28"/>
  <c r="K89" i="28"/>
  <c r="C90" i="28"/>
  <c r="D90" i="28"/>
  <c r="E90" i="28"/>
  <c r="F90" i="28"/>
  <c r="G90" i="28"/>
  <c r="H90" i="28"/>
  <c r="I90" i="28"/>
  <c r="J90" i="28"/>
  <c r="K90" i="28"/>
  <c r="H91" i="28"/>
  <c r="I91" i="28"/>
  <c r="J91" i="28"/>
  <c r="K91" i="28"/>
  <c r="F92" i="28"/>
  <c r="G92" i="28"/>
  <c r="C95" i="28"/>
  <c r="D95" i="28"/>
  <c r="E95" i="28"/>
  <c r="F95" i="28"/>
  <c r="G95" i="28"/>
  <c r="H95" i="28"/>
  <c r="I95" i="28"/>
  <c r="J95" i="28"/>
  <c r="K95" i="28"/>
  <c r="E96" i="28"/>
  <c r="F96" i="28"/>
  <c r="G96" i="28"/>
  <c r="H96" i="28"/>
  <c r="I96" i="28"/>
  <c r="J96" i="28"/>
  <c r="K96" i="28"/>
  <c r="C97" i="28"/>
  <c r="D97" i="28"/>
  <c r="E97" i="28"/>
  <c r="F97" i="28"/>
  <c r="G97" i="28"/>
  <c r="H97" i="28"/>
  <c r="I97" i="28"/>
  <c r="J97" i="28"/>
  <c r="K97" i="28"/>
  <c r="C98" i="28"/>
  <c r="D98" i="28"/>
  <c r="E98" i="28"/>
  <c r="F98" i="28"/>
  <c r="G98" i="28"/>
  <c r="H98" i="28"/>
  <c r="I98" i="28"/>
  <c r="J98" i="28"/>
  <c r="K98" i="28"/>
  <c r="F99" i="28"/>
  <c r="G99" i="28"/>
  <c r="H99" i="28"/>
  <c r="C100" i="28"/>
  <c r="D100" i="28"/>
  <c r="E100" i="28"/>
  <c r="F100" i="28"/>
  <c r="G100" i="28"/>
  <c r="H100" i="28"/>
  <c r="I100" i="28"/>
  <c r="J100" i="28"/>
  <c r="K100" i="28"/>
  <c r="C101" i="28"/>
  <c r="D101" i="28"/>
  <c r="E101" i="28"/>
  <c r="F101" i="28"/>
  <c r="G101" i="28"/>
  <c r="H101" i="28"/>
  <c r="I101" i="28"/>
  <c r="J101" i="28"/>
  <c r="K101" i="28"/>
  <c r="H102" i="28"/>
  <c r="I102" i="28"/>
  <c r="J102" i="28"/>
  <c r="K102" i="28"/>
  <c r="E103" i="28"/>
  <c r="F103" i="28"/>
  <c r="G103" i="28"/>
  <c r="H103" i="28"/>
  <c r="I103" i="28"/>
  <c r="J103" i="28"/>
  <c r="K103" i="28"/>
  <c r="H104" i="28"/>
  <c r="I104" i="28"/>
  <c r="J104" i="28"/>
  <c r="K104" i="28"/>
  <c r="D105" i="28"/>
  <c r="E105" i="28"/>
  <c r="F105" i="28"/>
  <c r="C106" i="28"/>
  <c r="D106" i="28"/>
  <c r="E106" i="28"/>
  <c r="F106" i="28"/>
  <c r="G106" i="28"/>
  <c r="H106" i="28"/>
  <c r="I106" i="28"/>
  <c r="J106" i="28"/>
  <c r="K106" i="28"/>
  <c r="G107" i="28"/>
  <c r="G112" i="28"/>
  <c r="G85" i="28"/>
  <c r="H85" i="28"/>
  <c r="I85" i="28"/>
  <c r="Q73" i="28"/>
  <c r="Q74" i="28"/>
  <c r="Q59" i="28"/>
  <c r="Q60" i="28"/>
  <c r="Q61" i="28"/>
  <c r="Q62" i="28"/>
  <c r="Q63" i="28"/>
  <c r="Q64" i="28"/>
  <c r="Q65" i="28"/>
  <c r="Q66" i="28"/>
  <c r="Q67" i="28"/>
  <c r="Q58" i="28"/>
  <c r="Q48" i="28"/>
  <c r="Q49" i="28"/>
  <c r="Q50" i="28"/>
  <c r="Q51" i="28"/>
  <c r="Q52" i="28"/>
  <c r="Q53" i="28"/>
  <c r="Q54" i="28"/>
  <c r="Q55" i="28"/>
  <c r="Q56" i="28"/>
  <c r="Q47" i="28"/>
  <c r="Q57" i="28"/>
  <c r="Q46" i="28"/>
  <c r="Q68" i="28" s="1"/>
  <c r="W36" i="28"/>
  <c r="W37" i="28"/>
  <c r="W17" i="28"/>
  <c r="Q31" i="28"/>
  <c r="Q32" i="28"/>
  <c r="Q33" i="28"/>
  <c r="Q34" i="28"/>
  <c r="Q35" i="28"/>
  <c r="Q36" i="28"/>
  <c r="Q37" i="28"/>
  <c r="Q38" i="28"/>
  <c r="Q39" i="28"/>
  <c r="Q30" i="28"/>
  <c r="Q29" i="28"/>
  <c r="Q20" i="28"/>
  <c r="Q21" i="28"/>
  <c r="Q22" i="28"/>
  <c r="Q23" i="28"/>
  <c r="Q24" i="28"/>
  <c r="Q25" i="28"/>
  <c r="Q26" i="28"/>
  <c r="Q27" i="28"/>
  <c r="Q28" i="28"/>
  <c r="Q19" i="28"/>
  <c r="Q9" i="28"/>
  <c r="Q10" i="28"/>
  <c r="Q11" i="28"/>
  <c r="Q12" i="28"/>
  <c r="Q13" i="28"/>
  <c r="Q14" i="28"/>
  <c r="Q15" i="28"/>
  <c r="Q16" i="28"/>
  <c r="Q17" i="28"/>
  <c r="Q8" i="28"/>
  <c r="Q18" i="28"/>
  <c r="Q7" i="28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Q56" i="12"/>
  <c r="Q57" i="12"/>
  <c r="Q59" i="12"/>
  <c r="Q60" i="12"/>
  <c r="Q62" i="12"/>
  <c r="Q63" i="12"/>
  <c r="Q65" i="12"/>
  <c r="Q66" i="12"/>
  <c r="Q68" i="12"/>
  <c r="Q69" i="12"/>
  <c r="Q71" i="12"/>
  <c r="Q72" i="12"/>
  <c r="Q74" i="12"/>
  <c r="Q75" i="12"/>
  <c r="Q77" i="12"/>
  <c r="Q78" i="12"/>
  <c r="Q80" i="12"/>
  <c r="Q81" i="12"/>
  <c r="Q83" i="12"/>
  <c r="Q84" i="12"/>
  <c r="Q86" i="12"/>
  <c r="Q87" i="12"/>
  <c r="Q89" i="12"/>
  <c r="Q90" i="12"/>
  <c r="Q92" i="12"/>
  <c r="Q93" i="12"/>
  <c r="Q8" i="12"/>
  <c r="R8" i="12"/>
  <c r="Q9" i="12"/>
  <c r="R9" i="12"/>
  <c r="Q11" i="12"/>
  <c r="R11" i="12"/>
  <c r="Q12" i="12"/>
  <c r="R12" i="12"/>
  <c r="Q14" i="12"/>
  <c r="R14" i="12"/>
  <c r="Q15" i="12"/>
  <c r="R15" i="12"/>
  <c r="Q17" i="12"/>
  <c r="Q18" i="12"/>
  <c r="Q20" i="12"/>
  <c r="R20" i="12"/>
  <c r="Q21" i="12"/>
  <c r="R21" i="12"/>
  <c r="Q23" i="12"/>
  <c r="R23" i="12"/>
  <c r="Q24" i="12"/>
  <c r="R24" i="12"/>
  <c r="Q26" i="12"/>
  <c r="R26" i="12"/>
  <c r="Q27" i="12"/>
  <c r="R27" i="12"/>
  <c r="Q29" i="12"/>
  <c r="R29" i="12"/>
  <c r="Q30" i="12"/>
  <c r="R30" i="12"/>
  <c r="Q32" i="12"/>
  <c r="R32" i="12"/>
  <c r="Q33" i="12"/>
  <c r="R33" i="12"/>
  <c r="Q35" i="12"/>
  <c r="R35" i="12"/>
  <c r="Q36" i="12"/>
  <c r="R36" i="12"/>
  <c r="Q38" i="12"/>
  <c r="R38" i="12"/>
  <c r="Q39" i="12"/>
  <c r="R39" i="12"/>
  <c r="Q41" i="12"/>
  <c r="R41" i="12"/>
  <c r="Q42" i="12"/>
  <c r="R42" i="12"/>
  <c r="Q44" i="12"/>
  <c r="R44" i="12"/>
  <c r="Q45" i="12"/>
  <c r="R45" i="12"/>
  <c r="G101" i="47"/>
  <c r="G102" i="47"/>
  <c r="G103" i="47"/>
  <c r="G104" i="47"/>
  <c r="G105" i="47"/>
  <c r="G106" i="47"/>
  <c r="G107" i="47"/>
  <c r="G108" i="47"/>
  <c r="G109" i="47"/>
  <c r="G110" i="47"/>
  <c r="G111" i="47"/>
  <c r="G112" i="47"/>
  <c r="G113" i="47"/>
  <c r="G114" i="47"/>
  <c r="G115" i="47"/>
  <c r="G116" i="47"/>
  <c r="G117" i="47"/>
  <c r="G118" i="47"/>
  <c r="G119" i="47"/>
  <c r="G120" i="47"/>
  <c r="G121" i="47"/>
  <c r="G122" i="47"/>
  <c r="G123" i="47"/>
  <c r="G124" i="47"/>
  <c r="G125" i="47"/>
  <c r="G126" i="47"/>
  <c r="G127" i="47"/>
  <c r="G128" i="47"/>
  <c r="G129" i="47"/>
  <c r="G130" i="47"/>
  <c r="G131" i="47"/>
  <c r="G132" i="47"/>
  <c r="G133" i="47"/>
  <c r="G134" i="47"/>
  <c r="G135" i="47"/>
  <c r="G136" i="47"/>
  <c r="G137" i="47"/>
  <c r="G138" i="47"/>
  <c r="G139" i="47"/>
  <c r="G140" i="47"/>
  <c r="G141" i="47"/>
  <c r="Q54" i="47"/>
  <c r="R54" i="47"/>
  <c r="Q55" i="47"/>
  <c r="R55" i="47"/>
  <c r="Q56" i="47"/>
  <c r="R56" i="47"/>
  <c r="Q57" i="47"/>
  <c r="R57" i="47"/>
  <c r="Q58" i="47"/>
  <c r="R58" i="47"/>
  <c r="Q59" i="47"/>
  <c r="R59" i="47"/>
  <c r="Q60" i="47"/>
  <c r="R60" i="47"/>
  <c r="Q61" i="47"/>
  <c r="R61" i="47"/>
  <c r="Q62" i="47"/>
  <c r="R62" i="47"/>
  <c r="Q63" i="47"/>
  <c r="R63" i="47"/>
  <c r="Q64" i="47"/>
  <c r="Q65" i="47"/>
  <c r="R65" i="47"/>
  <c r="Q66" i="47"/>
  <c r="R66" i="47"/>
  <c r="Q67" i="47"/>
  <c r="R67" i="47"/>
  <c r="Q68" i="47"/>
  <c r="R68" i="47"/>
  <c r="Q69" i="47"/>
  <c r="R69" i="47"/>
  <c r="Q70" i="47"/>
  <c r="R70" i="47"/>
  <c r="Q71" i="47"/>
  <c r="R71" i="47"/>
  <c r="Q72" i="47"/>
  <c r="R72" i="47"/>
  <c r="Q73" i="47"/>
  <c r="R73" i="47"/>
  <c r="Q74" i="47"/>
  <c r="R74" i="47"/>
  <c r="Q75" i="47"/>
  <c r="R75" i="47"/>
  <c r="Q76" i="47"/>
  <c r="R76" i="47"/>
  <c r="Q77" i="47"/>
  <c r="R77" i="47"/>
  <c r="Q78" i="47"/>
  <c r="R78" i="47"/>
  <c r="Q79" i="47"/>
  <c r="R79" i="47"/>
  <c r="Q80" i="47"/>
  <c r="R80" i="47"/>
  <c r="Q81" i="47"/>
  <c r="R81" i="47"/>
  <c r="Q82" i="47"/>
  <c r="R82" i="47"/>
  <c r="Q83" i="47"/>
  <c r="R83" i="47"/>
  <c r="Q84" i="47"/>
  <c r="R84" i="47"/>
  <c r="Q85" i="47"/>
  <c r="R85" i="47"/>
  <c r="Q86" i="47"/>
  <c r="R86" i="47"/>
  <c r="Q87" i="47"/>
  <c r="R87" i="47"/>
  <c r="Q88" i="47"/>
  <c r="R88" i="47"/>
  <c r="Q89" i="47"/>
  <c r="R89" i="47"/>
  <c r="R92" i="47" s="1"/>
  <c r="Q90" i="47"/>
  <c r="R90" i="47"/>
  <c r="Q91" i="47"/>
  <c r="R91" i="47"/>
  <c r="Q92" i="47"/>
  <c r="Q93" i="47"/>
  <c r="R93" i="47"/>
  <c r="Q94" i="47"/>
  <c r="R94" i="47"/>
  <c r="Q7" i="47"/>
  <c r="Q45" i="47" s="1"/>
  <c r="R7" i="47"/>
  <c r="Q8" i="47"/>
  <c r="R8" i="47"/>
  <c r="Q9" i="47"/>
  <c r="R9" i="47"/>
  <c r="Q10" i="47"/>
  <c r="R10" i="47"/>
  <c r="R45" i="47" s="1"/>
  <c r="Q11" i="47"/>
  <c r="R11" i="47"/>
  <c r="Q12" i="47"/>
  <c r="R12" i="47"/>
  <c r="Q13" i="47"/>
  <c r="R13" i="47"/>
  <c r="Q14" i="47"/>
  <c r="R14" i="47"/>
  <c r="Q15" i="47"/>
  <c r="R15" i="47"/>
  <c r="Q16" i="47"/>
  <c r="R16" i="47"/>
  <c r="Q17" i="47"/>
  <c r="Q18" i="47"/>
  <c r="R18" i="47"/>
  <c r="Q19" i="47"/>
  <c r="R19" i="47"/>
  <c r="Q20" i="47"/>
  <c r="R20" i="47"/>
  <c r="Q21" i="47"/>
  <c r="R21" i="47"/>
  <c r="Q22" i="47"/>
  <c r="R22" i="47"/>
  <c r="Q23" i="47"/>
  <c r="R23" i="47"/>
  <c r="Q24" i="47"/>
  <c r="R24" i="47"/>
  <c r="Q25" i="47"/>
  <c r="R25" i="47"/>
  <c r="Q26" i="47"/>
  <c r="R26" i="47"/>
  <c r="Q27" i="47"/>
  <c r="R27" i="47"/>
  <c r="Q28" i="47"/>
  <c r="R28" i="47"/>
  <c r="Q29" i="47"/>
  <c r="R29" i="47"/>
  <c r="Q30" i="47"/>
  <c r="R30" i="47"/>
  <c r="Q31" i="47"/>
  <c r="R31" i="47"/>
  <c r="Q32" i="47"/>
  <c r="R32" i="47"/>
  <c r="Q33" i="47"/>
  <c r="R33" i="47"/>
  <c r="Q34" i="47"/>
  <c r="R34" i="47"/>
  <c r="Q35" i="47"/>
  <c r="R35" i="47"/>
  <c r="Q36" i="47"/>
  <c r="R36" i="47"/>
  <c r="Q37" i="47"/>
  <c r="R37" i="47"/>
  <c r="Q38" i="47"/>
  <c r="R38" i="47"/>
  <c r="Q39" i="47"/>
  <c r="R39" i="47"/>
  <c r="Q40" i="47"/>
  <c r="R40" i="47"/>
  <c r="Q41" i="47"/>
  <c r="R41" i="47"/>
  <c r="Q42" i="47"/>
  <c r="R42" i="47"/>
  <c r="Q43" i="47"/>
  <c r="R43" i="47"/>
  <c r="Q44" i="47"/>
  <c r="R44" i="47"/>
  <c r="Q46" i="47"/>
  <c r="R46" i="47"/>
  <c r="Q47" i="47"/>
  <c r="R47" i="47"/>
  <c r="G101" i="46"/>
  <c r="H101" i="46"/>
  <c r="G102" i="46"/>
  <c r="H102" i="46"/>
  <c r="G103" i="46"/>
  <c r="H103" i="46"/>
  <c r="G104" i="46"/>
  <c r="H104" i="46"/>
  <c r="G105" i="46"/>
  <c r="H105" i="46"/>
  <c r="G106" i="46"/>
  <c r="H106" i="46"/>
  <c r="G107" i="46"/>
  <c r="H107" i="46"/>
  <c r="G108" i="46"/>
  <c r="H108" i="46"/>
  <c r="G109" i="46"/>
  <c r="H109" i="46"/>
  <c r="G110" i="46"/>
  <c r="G111" i="46"/>
  <c r="G112" i="46"/>
  <c r="H112" i="46"/>
  <c r="G113" i="46"/>
  <c r="H113" i="46"/>
  <c r="G114" i="46"/>
  <c r="H114" i="46"/>
  <c r="G115" i="46"/>
  <c r="H115" i="46"/>
  <c r="G116" i="46"/>
  <c r="H116" i="46"/>
  <c r="G117" i="46"/>
  <c r="H117" i="46"/>
  <c r="G118" i="46"/>
  <c r="H118" i="46"/>
  <c r="G119" i="46"/>
  <c r="H119" i="46"/>
  <c r="G120" i="46"/>
  <c r="H120" i="46"/>
  <c r="G121" i="46"/>
  <c r="H121" i="46"/>
  <c r="G122" i="46"/>
  <c r="H122" i="46"/>
  <c r="G123" i="46"/>
  <c r="H123" i="46"/>
  <c r="G124" i="46"/>
  <c r="H124" i="46"/>
  <c r="G125" i="46"/>
  <c r="H125" i="46"/>
  <c r="G126" i="46"/>
  <c r="H126" i="46"/>
  <c r="G127" i="46"/>
  <c r="H127" i="46"/>
  <c r="G128" i="46"/>
  <c r="H128" i="46"/>
  <c r="G129" i="46"/>
  <c r="H129" i="46"/>
  <c r="G130" i="46"/>
  <c r="H130" i="46"/>
  <c r="G131" i="46"/>
  <c r="H131" i="46"/>
  <c r="G132" i="46"/>
  <c r="H132" i="46"/>
  <c r="G133" i="46"/>
  <c r="H133" i="46"/>
  <c r="G134" i="46"/>
  <c r="H134" i="46"/>
  <c r="G135" i="46"/>
  <c r="H135" i="46"/>
  <c r="G136" i="46"/>
  <c r="H136" i="46"/>
  <c r="G137" i="46"/>
  <c r="H137" i="46"/>
  <c r="G138" i="46"/>
  <c r="H138" i="46"/>
  <c r="G139" i="46"/>
  <c r="H139" i="46"/>
  <c r="G140" i="46"/>
  <c r="H140" i="46"/>
  <c r="G141" i="46"/>
  <c r="H141" i="46"/>
  <c r="Q54" i="46"/>
  <c r="R54" i="46"/>
  <c r="Q55" i="46"/>
  <c r="R55" i="46"/>
  <c r="Q56" i="46"/>
  <c r="R56" i="46"/>
  <c r="Q57" i="46"/>
  <c r="Q92" i="46" s="1"/>
  <c r="R57" i="46"/>
  <c r="R92" i="46" s="1"/>
  <c r="Q58" i="46"/>
  <c r="R58" i="46"/>
  <c r="Q59" i="46"/>
  <c r="R59" i="46"/>
  <c r="Q60" i="46"/>
  <c r="R60" i="46"/>
  <c r="Q61" i="46"/>
  <c r="R61" i="46"/>
  <c r="Q62" i="46"/>
  <c r="R62" i="46"/>
  <c r="Q63" i="46"/>
  <c r="R63" i="46"/>
  <c r="Q64" i="46"/>
  <c r="Q65" i="46"/>
  <c r="R65" i="46"/>
  <c r="Q66" i="46"/>
  <c r="R66" i="46"/>
  <c r="Q67" i="46"/>
  <c r="R67" i="46"/>
  <c r="Q68" i="46"/>
  <c r="R68" i="46"/>
  <c r="Q69" i="46"/>
  <c r="R69" i="46"/>
  <c r="Q70" i="46"/>
  <c r="R70" i="46"/>
  <c r="Q71" i="46"/>
  <c r="R71" i="46"/>
  <c r="Q72" i="46"/>
  <c r="R72" i="46"/>
  <c r="Q73" i="46"/>
  <c r="R73" i="46"/>
  <c r="Q74" i="46"/>
  <c r="R74" i="46"/>
  <c r="Q75" i="46"/>
  <c r="R75" i="46"/>
  <c r="Q76" i="46"/>
  <c r="R76" i="46"/>
  <c r="Q77" i="46"/>
  <c r="R77" i="46"/>
  <c r="Q78" i="46"/>
  <c r="R78" i="46"/>
  <c r="Q79" i="46"/>
  <c r="R79" i="46"/>
  <c r="Q80" i="46"/>
  <c r="R80" i="46"/>
  <c r="Q81" i="46"/>
  <c r="R81" i="46"/>
  <c r="Q82" i="46"/>
  <c r="R82" i="46"/>
  <c r="Q83" i="46"/>
  <c r="R83" i="46"/>
  <c r="Q84" i="46"/>
  <c r="R84" i="46"/>
  <c r="Q85" i="46"/>
  <c r="R85" i="46"/>
  <c r="Q86" i="46"/>
  <c r="R86" i="46"/>
  <c r="Q87" i="46"/>
  <c r="R87" i="46"/>
  <c r="Q88" i="46"/>
  <c r="R88" i="46"/>
  <c r="Q89" i="46"/>
  <c r="R89" i="46"/>
  <c r="Q90" i="46"/>
  <c r="R90" i="46"/>
  <c r="Q91" i="46"/>
  <c r="R91" i="46"/>
  <c r="Q93" i="46"/>
  <c r="R93" i="46"/>
  <c r="Q94" i="46"/>
  <c r="R94" i="46"/>
  <c r="Q7" i="46"/>
  <c r="R7" i="46"/>
  <c r="Q8" i="46"/>
  <c r="R8" i="46"/>
  <c r="Q9" i="46"/>
  <c r="R9" i="46"/>
  <c r="Q10" i="46"/>
  <c r="Q45" i="46" s="1"/>
  <c r="R10" i="46"/>
  <c r="R45" i="46" s="1"/>
  <c r="Q11" i="46"/>
  <c r="R11" i="46"/>
  <c r="Q12" i="46"/>
  <c r="R12" i="46"/>
  <c r="Q13" i="46"/>
  <c r="R13" i="46"/>
  <c r="Q14" i="46"/>
  <c r="R14" i="46"/>
  <c r="Q15" i="46"/>
  <c r="R15" i="46"/>
  <c r="Q16" i="46"/>
  <c r="R16" i="46"/>
  <c r="Q17" i="46"/>
  <c r="Q18" i="46"/>
  <c r="R18" i="46"/>
  <c r="Q19" i="46"/>
  <c r="R19" i="46"/>
  <c r="Q20" i="46"/>
  <c r="R20" i="46"/>
  <c r="Q21" i="46"/>
  <c r="R21" i="46"/>
  <c r="Q22" i="46"/>
  <c r="R22" i="46"/>
  <c r="Q23" i="46"/>
  <c r="R23" i="46"/>
  <c r="Q24" i="46"/>
  <c r="R24" i="46"/>
  <c r="Q25" i="46"/>
  <c r="R25" i="46"/>
  <c r="Q26" i="46"/>
  <c r="R26" i="46"/>
  <c r="Q27" i="46"/>
  <c r="R27" i="46"/>
  <c r="Q28" i="46"/>
  <c r="R28" i="46"/>
  <c r="Q29" i="46"/>
  <c r="R29" i="46"/>
  <c r="Q30" i="46"/>
  <c r="R30" i="46"/>
  <c r="Q31" i="46"/>
  <c r="R31" i="46"/>
  <c r="Q32" i="46"/>
  <c r="R32" i="46"/>
  <c r="Q33" i="46"/>
  <c r="R33" i="46"/>
  <c r="Q34" i="46"/>
  <c r="R34" i="46"/>
  <c r="Q35" i="46"/>
  <c r="R35" i="46"/>
  <c r="Q36" i="46"/>
  <c r="R36" i="46"/>
  <c r="Q37" i="46"/>
  <c r="R37" i="46"/>
  <c r="Q38" i="46"/>
  <c r="R38" i="46"/>
  <c r="Q39" i="46"/>
  <c r="R39" i="46"/>
  <c r="Q40" i="46"/>
  <c r="R40" i="46"/>
  <c r="Q41" i="46"/>
  <c r="R41" i="46"/>
  <c r="Q42" i="46"/>
  <c r="R42" i="46"/>
  <c r="Q43" i="46"/>
  <c r="R43" i="46"/>
  <c r="Q44" i="46"/>
  <c r="R44" i="46"/>
  <c r="Q46" i="46"/>
  <c r="R46" i="46"/>
  <c r="Q47" i="46"/>
  <c r="R47" i="46"/>
  <c r="G101" i="45"/>
  <c r="H101" i="45"/>
  <c r="G102" i="45"/>
  <c r="H102" i="45"/>
  <c r="G103" i="45"/>
  <c r="H103" i="45"/>
  <c r="G104" i="45"/>
  <c r="H104" i="45"/>
  <c r="G105" i="45"/>
  <c r="H105" i="45"/>
  <c r="G106" i="45"/>
  <c r="H106" i="45"/>
  <c r="G107" i="45"/>
  <c r="H107" i="45"/>
  <c r="G108" i="45"/>
  <c r="H108" i="45"/>
  <c r="G109" i="45"/>
  <c r="H109" i="45"/>
  <c r="G110" i="45"/>
  <c r="G111" i="45"/>
  <c r="G112" i="45"/>
  <c r="H112" i="45"/>
  <c r="G113" i="45"/>
  <c r="H113" i="45"/>
  <c r="G114" i="45"/>
  <c r="H114" i="45"/>
  <c r="G115" i="45"/>
  <c r="H115" i="45"/>
  <c r="G116" i="45"/>
  <c r="H116" i="45"/>
  <c r="G117" i="45"/>
  <c r="H117" i="45"/>
  <c r="G118" i="45"/>
  <c r="H118" i="45"/>
  <c r="G119" i="45"/>
  <c r="H119" i="45"/>
  <c r="G120" i="45"/>
  <c r="H120" i="45"/>
  <c r="G121" i="45"/>
  <c r="H121" i="45"/>
  <c r="G122" i="45"/>
  <c r="H122" i="45"/>
  <c r="G123" i="45"/>
  <c r="H123" i="45"/>
  <c r="G124" i="45"/>
  <c r="H124" i="45"/>
  <c r="G125" i="45"/>
  <c r="H125" i="45"/>
  <c r="G126" i="45"/>
  <c r="H126" i="45"/>
  <c r="G127" i="45"/>
  <c r="H127" i="45"/>
  <c r="G128" i="45"/>
  <c r="H128" i="45"/>
  <c r="G129" i="45"/>
  <c r="H129" i="45"/>
  <c r="G130" i="45"/>
  <c r="H130" i="45"/>
  <c r="G131" i="45"/>
  <c r="H131" i="45"/>
  <c r="G132" i="45"/>
  <c r="H132" i="45"/>
  <c r="G133" i="45"/>
  <c r="H133" i="45"/>
  <c r="G134" i="45"/>
  <c r="H134" i="45"/>
  <c r="G135" i="45"/>
  <c r="H135" i="45"/>
  <c r="G136" i="45"/>
  <c r="H136" i="45"/>
  <c r="G137" i="45"/>
  <c r="H137" i="45"/>
  <c r="G138" i="45"/>
  <c r="H138" i="45"/>
  <c r="G139" i="45"/>
  <c r="H139" i="45"/>
  <c r="G140" i="45"/>
  <c r="H140" i="45"/>
  <c r="G141" i="45"/>
  <c r="H141" i="45"/>
  <c r="Q54" i="45"/>
  <c r="Q92" i="45" s="1"/>
  <c r="R54" i="45"/>
  <c r="Q55" i="45"/>
  <c r="R55" i="45"/>
  <c r="Q56" i="45"/>
  <c r="R56" i="45"/>
  <c r="Q57" i="45"/>
  <c r="R57" i="45"/>
  <c r="R92" i="45" s="1"/>
  <c r="Q58" i="45"/>
  <c r="R58" i="45"/>
  <c r="Q59" i="45"/>
  <c r="R59" i="45"/>
  <c r="Q60" i="45"/>
  <c r="R60" i="45"/>
  <c r="Q61" i="45"/>
  <c r="R61" i="45"/>
  <c r="Q62" i="45"/>
  <c r="R62" i="45"/>
  <c r="Q63" i="45"/>
  <c r="R63" i="45"/>
  <c r="Q64" i="45"/>
  <c r="Q65" i="45"/>
  <c r="R65" i="45"/>
  <c r="Q66" i="45"/>
  <c r="R66" i="45"/>
  <c r="Q67" i="45"/>
  <c r="R67" i="45"/>
  <c r="Q68" i="45"/>
  <c r="R68" i="45"/>
  <c r="Q69" i="45"/>
  <c r="R69" i="45"/>
  <c r="Q70" i="45"/>
  <c r="R70" i="45"/>
  <c r="Q71" i="45"/>
  <c r="R71" i="45"/>
  <c r="Q72" i="45"/>
  <c r="R72" i="45"/>
  <c r="Q73" i="45"/>
  <c r="R73" i="45"/>
  <c r="Q74" i="45"/>
  <c r="R74" i="45"/>
  <c r="Q75" i="45"/>
  <c r="R75" i="45"/>
  <c r="Q76" i="45"/>
  <c r="R76" i="45"/>
  <c r="Q77" i="45"/>
  <c r="R77" i="45"/>
  <c r="Q78" i="45"/>
  <c r="R78" i="45"/>
  <c r="Q79" i="45"/>
  <c r="R79" i="45"/>
  <c r="Q80" i="45"/>
  <c r="R80" i="45"/>
  <c r="Q81" i="45"/>
  <c r="R81" i="45"/>
  <c r="Q82" i="45"/>
  <c r="R82" i="45"/>
  <c r="Q83" i="45"/>
  <c r="R83" i="45"/>
  <c r="Q84" i="45"/>
  <c r="R84" i="45"/>
  <c r="Q85" i="45"/>
  <c r="R85" i="45"/>
  <c r="Q86" i="45"/>
  <c r="R86" i="45"/>
  <c r="Q87" i="45"/>
  <c r="R87" i="45"/>
  <c r="Q88" i="45"/>
  <c r="R88" i="45"/>
  <c r="Q89" i="45"/>
  <c r="R89" i="45"/>
  <c r="Q90" i="45"/>
  <c r="R90" i="45"/>
  <c r="Q91" i="45"/>
  <c r="R91" i="45"/>
  <c r="Q93" i="45"/>
  <c r="R93" i="45"/>
  <c r="Q94" i="45"/>
  <c r="R94" i="45"/>
  <c r="R7" i="45"/>
  <c r="R45" i="45" s="1"/>
  <c r="R8" i="45"/>
  <c r="R9" i="45"/>
  <c r="R10" i="45"/>
  <c r="R11" i="45"/>
  <c r="R12" i="45"/>
  <c r="R13" i="45"/>
  <c r="R14" i="45"/>
  <c r="R15" i="45"/>
  <c r="R16" i="45"/>
  <c r="R18" i="45"/>
  <c r="R19" i="45"/>
  <c r="R20" i="45"/>
  <c r="R21" i="45"/>
  <c r="R22" i="45"/>
  <c r="R23" i="45"/>
  <c r="R24" i="45"/>
  <c r="R25" i="45"/>
  <c r="R26" i="45"/>
  <c r="R27" i="45"/>
  <c r="R28" i="45"/>
  <c r="R29" i="45"/>
  <c r="R30" i="45"/>
  <c r="R31" i="45"/>
  <c r="R32" i="45"/>
  <c r="R33" i="45"/>
  <c r="R34" i="45"/>
  <c r="R35" i="45"/>
  <c r="R36" i="45"/>
  <c r="R37" i="45"/>
  <c r="R38" i="45"/>
  <c r="R39" i="45"/>
  <c r="R40" i="45"/>
  <c r="R41" i="45"/>
  <c r="R42" i="45"/>
  <c r="R43" i="45"/>
  <c r="R44" i="45"/>
  <c r="R46" i="45"/>
  <c r="R47" i="45"/>
  <c r="Q7" i="45"/>
  <c r="Q8" i="45"/>
  <c r="Q9" i="45"/>
  <c r="Q10" i="45"/>
  <c r="Q45" i="45" s="1"/>
  <c r="Q11" i="45"/>
  <c r="Q12" i="45"/>
  <c r="Q13" i="45"/>
  <c r="Q14" i="45"/>
  <c r="Q15" i="45"/>
  <c r="Q16" i="45"/>
  <c r="Q17" i="45"/>
  <c r="Q18" i="45"/>
  <c r="Q19" i="45"/>
  <c r="Q20" i="45"/>
  <c r="Q21" i="45"/>
  <c r="Q22" i="45"/>
  <c r="Q23" i="45"/>
  <c r="Q24" i="45"/>
  <c r="Q25" i="45"/>
  <c r="Q26" i="45"/>
  <c r="Q27" i="45"/>
  <c r="Q28" i="45"/>
  <c r="Q29" i="45"/>
  <c r="Q30" i="45"/>
  <c r="Q31" i="45"/>
  <c r="Q32" i="45"/>
  <c r="Q33" i="45"/>
  <c r="Q34" i="45"/>
  <c r="Q35" i="45"/>
  <c r="Q36" i="45"/>
  <c r="Q37" i="45"/>
  <c r="Q38" i="45"/>
  <c r="Q39" i="45"/>
  <c r="Q40" i="45"/>
  <c r="Q41" i="45"/>
  <c r="Q42" i="45"/>
  <c r="Q43" i="45"/>
  <c r="Q44" i="45"/>
  <c r="Q46" i="45"/>
  <c r="Q47" i="45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69" i="23"/>
  <c r="G70" i="23"/>
  <c r="G71" i="23"/>
  <c r="G72" i="23"/>
  <c r="P48" i="23"/>
  <c r="Q48" i="23"/>
  <c r="Q47" i="23"/>
  <c r="Q46" i="23"/>
  <c r="Q33" i="23"/>
  <c r="Q34" i="23"/>
  <c r="Q35" i="23"/>
  <c r="Q36" i="23"/>
  <c r="Q37" i="23"/>
  <c r="Q38" i="23"/>
  <c r="Q39" i="23"/>
  <c r="Q40" i="23"/>
  <c r="Q41" i="23"/>
  <c r="Q42" i="23"/>
  <c r="Q43" i="23"/>
  <c r="Q44" i="23"/>
  <c r="Q32" i="23"/>
  <c r="Q45" i="23"/>
  <c r="Q31" i="23"/>
  <c r="Q24" i="23"/>
  <c r="Q23" i="23"/>
  <c r="Q22" i="23"/>
  <c r="Q9" i="23"/>
  <c r="Q10" i="23"/>
  <c r="Q11" i="23"/>
  <c r="Q12" i="23"/>
  <c r="Q13" i="23"/>
  <c r="Q14" i="23"/>
  <c r="Q15" i="23"/>
  <c r="Q16" i="23"/>
  <c r="Q17" i="23"/>
  <c r="Q18" i="23"/>
  <c r="Q19" i="23"/>
  <c r="Q20" i="23"/>
  <c r="Q8" i="23"/>
  <c r="Q21" i="23"/>
  <c r="Q7" i="23"/>
  <c r="G55" i="22"/>
  <c r="H55" i="22"/>
  <c r="G56" i="22"/>
  <c r="H56" i="22"/>
  <c r="G57" i="22"/>
  <c r="H57" i="22"/>
  <c r="G58" i="22"/>
  <c r="H58" i="22"/>
  <c r="G59" i="22"/>
  <c r="G60" i="22"/>
  <c r="H60" i="22"/>
  <c r="G61" i="22"/>
  <c r="H61" i="22"/>
  <c r="G62" i="22"/>
  <c r="H62" i="22"/>
  <c r="G63" i="22"/>
  <c r="H63" i="22"/>
  <c r="G64" i="22"/>
  <c r="H64" i="22"/>
  <c r="G65" i="22"/>
  <c r="H65" i="22"/>
  <c r="G66" i="22"/>
  <c r="H66" i="22"/>
  <c r="G67" i="22"/>
  <c r="H67" i="22"/>
  <c r="G68" i="22"/>
  <c r="H68" i="22"/>
  <c r="G69" i="22"/>
  <c r="H69" i="22"/>
  <c r="G70" i="22"/>
  <c r="H70" i="22"/>
  <c r="G71" i="22"/>
  <c r="H71" i="22"/>
  <c r="G72" i="22"/>
  <c r="H72" i="22"/>
  <c r="Q48" i="22"/>
  <c r="Q47" i="22"/>
  <c r="Q46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32" i="22"/>
  <c r="Q45" i="22"/>
  <c r="Q31" i="22"/>
  <c r="Q24" i="22"/>
  <c r="Q23" i="22"/>
  <c r="Q22" i="22"/>
  <c r="Q9" i="22"/>
  <c r="Q10" i="22"/>
  <c r="Q11" i="22"/>
  <c r="Q12" i="22"/>
  <c r="Q13" i="22"/>
  <c r="Q14" i="22"/>
  <c r="Q15" i="22"/>
  <c r="Q16" i="22"/>
  <c r="Q17" i="22"/>
  <c r="Q18" i="22"/>
  <c r="Q19" i="22"/>
  <c r="Q20" i="22"/>
  <c r="Q8" i="22"/>
  <c r="Q21" i="22"/>
  <c r="Q7" i="22"/>
  <c r="G55" i="21"/>
  <c r="H55" i="21"/>
  <c r="G56" i="21"/>
  <c r="H56" i="21"/>
  <c r="G57" i="21"/>
  <c r="H57" i="21"/>
  <c r="G58" i="21"/>
  <c r="H58" i="21"/>
  <c r="G59" i="21"/>
  <c r="G60" i="21"/>
  <c r="H60" i="21"/>
  <c r="G61" i="21"/>
  <c r="H61" i="21"/>
  <c r="G62" i="21"/>
  <c r="H62" i="21"/>
  <c r="G63" i="21"/>
  <c r="H63" i="21"/>
  <c r="G64" i="21"/>
  <c r="H64" i="21"/>
  <c r="G65" i="21"/>
  <c r="H65" i="21"/>
  <c r="G66" i="21"/>
  <c r="H66" i="21"/>
  <c r="G67" i="21"/>
  <c r="H67" i="21"/>
  <c r="G68" i="21"/>
  <c r="H68" i="21"/>
  <c r="G69" i="21"/>
  <c r="H69" i="21"/>
  <c r="G70" i="21"/>
  <c r="H70" i="21"/>
  <c r="G71" i="21"/>
  <c r="H71" i="21"/>
  <c r="G72" i="21"/>
  <c r="H72" i="21"/>
  <c r="Q47" i="21"/>
  <c r="Q46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32" i="21"/>
  <c r="Q45" i="21"/>
  <c r="Q31" i="21"/>
  <c r="Q23" i="21"/>
  <c r="Q22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8" i="21"/>
  <c r="Q21" i="21"/>
  <c r="Q7" i="21"/>
  <c r="R7" i="21"/>
  <c r="S7" i="21"/>
  <c r="S24" i="21" s="1"/>
  <c r="R8" i="21"/>
  <c r="S8" i="21"/>
  <c r="R9" i="21"/>
  <c r="S9" i="21"/>
  <c r="R10" i="21"/>
  <c r="S10" i="21"/>
  <c r="R11" i="21"/>
  <c r="S11" i="21"/>
  <c r="R12" i="21"/>
  <c r="S12" i="21"/>
  <c r="R13" i="21"/>
  <c r="S13" i="21"/>
  <c r="R14" i="21"/>
  <c r="S14" i="21"/>
  <c r="R15" i="21"/>
  <c r="S15" i="21"/>
  <c r="R16" i="21"/>
  <c r="S16" i="21"/>
  <c r="R17" i="21"/>
  <c r="S17" i="21"/>
  <c r="R18" i="21"/>
  <c r="S18" i="21"/>
  <c r="R19" i="21"/>
  <c r="S19" i="21"/>
  <c r="R20" i="21"/>
  <c r="S20" i="21"/>
  <c r="R21" i="21"/>
  <c r="S21" i="21"/>
  <c r="R22" i="21"/>
  <c r="S22" i="21"/>
  <c r="R23" i="21"/>
  <c r="S23" i="21"/>
  <c r="R24" i="21"/>
  <c r="T7" i="21"/>
  <c r="T8" i="21"/>
  <c r="T9" i="21"/>
  <c r="T10" i="21"/>
  <c r="T11" i="21"/>
  <c r="T12" i="21"/>
  <c r="T13" i="21"/>
  <c r="T14" i="21"/>
  <c r="T15" i="21"/>
  <c r="T16" i="21"/>
  <c r="T17" i="21"/>
  <c r="T18" i="21"/>
  <c r="T19" i="21"/>
  <c r="T20" i="21"/>
  <c r="T21" i="21"/>
  <c r="T22" i="21"/>
  <c r="T23" i="21"/>
  <c r="T24" i="21"/>
  <c r="G24" i="30"/>
  <c r="G25" i="30"/>
  <c r="G26" i="30"/>
  <c r="G27" i="30"/>
  <c r="G28" i="30"/>
  <c r="G29" i="30"/>
  <c r="G30" i="30"/>
  <c r="G53" i="30"/>
  <c r="G54" i="30"/>
  <c r="G55" i="30"/>
  <c r="G56" i="30"/>
  <c r="G57" i="30"/>
  <c r="G58" i="30"/>
  <c r="G59" i="30"/>
  <c r="G60" i="30"/>
  <c r="G69" i="28"/>
  <c r="G108" i="28" s="1"/>
  <c r="G70" i="28"/>
  <c r="G109" i="28" s="1"/>
  <c r="G71" i="28"/>
  <c r="G110" i="28" s="1"/>
  <c r="G72" i="28"/>
  <c r="G111" i="28" s="1"/>
  <c r="G73" i="28"/>
  <c r="G74" i="28"/>
  <c r="G75" i="28"/>
  <c r="G114" i="28" s="1"/>
  <c r="G76" i="28"/>
  <c r="G77" i="28"/>
  <c r="G78" i="28"/>
  <c r="G117" i="28" s="1"/>
  <c r="G94" i="12"/>
  <c r="Q55" i="12" s="1"/>
  <c r="G95" i="12"/>
  <c r="Q95" i="12" s="1"/>
  <c r="G96" i="12"/>
  <c r="Q96" i="12" s="1"/>
  <c r="G30" i="28"/>
  <c r="H30" i="28"/>
  <c r="G31" i="28"/>
  <c r="H31" i="28"/>
  <c r="G32" i="28"/>
  <c r="H32" i="28"/>
  <c r="G33" i="28"/>
  <c r="H33" i="28"/>
  <c r="G34" i="28"/>
  <c r="H34" i="28"/>
  <c r="G35" i="28"/>
  <c r="H35" i="28"/>
  <c r="G36" i="28"/>
  <c r="H36" i="28"/>
  <c r="G37" i="28"/>
  <c r="H37" i="28"/>
  <c r="G38" i="28"/>
  <c r="H38" i="28"/>
  <c r="G39" i="28"/>
  <c r="H39" i="28"/>
  <c r="G29" i="28"/>
  <c r="G46" i="12"/>
  <c r="Q10" i="12" s="1"/>
  <c r="G47" i="12"/>
  <c r="G48" i="12"/>
  <c r="Q48" i="12" s="1"/>
  <c r="Q72" i="28" l="1"/>
  <c r="Q69" i="28"/>
  <c r="Q71" i="28"/>
  <c r="Q78" i="28"/>
  <c r="Q70" i="28"/>
  <c r="Q77" i="28"/>
  <c r="Q76" i="28"/>
  <c r="Q75" i="28"/>
  <c r="Q22" i="12"/>
  <c r="Q13" i="12"/>
  <c r="Q61" i="12"/>
  <c r="Q76" i="12"/>
  <c r="Q34" i="12"/>
  <c r="Q37" i="12"/>
  <c r="Q25" i="12"/>
  <c r="Q16" i="12"/>
  <c r="Q91" i="12"/>
  <c r="Q67" i="12"/>
  <c r="Q82" i="12"/>
  <c r="Q58" i="12"/>
  <c r="Q94" i="12" s="1"/>
  <c r="Q40" i="12"/>
  <c r="Q28" i="12"/>
  <c r="Q7" i="12"/>
  <c r="Q46" i="12" s="1"/>
  <c r="Q73" i="12"/>
  <c r="Q47" i="12"/>
  <c r="Q70" i="12"/>
  <c r="Q85" i="12"/>
  <c r="Q88" i="12"/>
  <c r="Q64" i="12"/>
  <c r="Q43" i="12"/>
  <c r="Q31" i="12"/>
  <c r="Q19" i="12"/>
  <c r="Q79" i="12"/>
  <c r="G24" i="23"/>
  <c r="G21" i="23"/>
  <c r="G7" i="23"/>
  <c r="G92" i="47"/>
  <c r="G93" i="47"/>
  <c r="G94" i="47"/>
  <c r="G45" i="47"/>
  <c r="G46" i="47"/>
  <c r="G47" i="47"/>
  <c r="G92" i="46"/>
  <c r="G93" i="46"/>
  <c r="G94" i="46"/>
  <c r="G45" i="46"/>
  <c r="G92" i="45"/>
  <c r="G93" i="45"/>
  <c r="G94" i="45"/>
  <c r="G46" i="45"/>
  <c r="G47" i="45"/>
  <c r="G45" i="45"/>
  <c r="G48" i="23"/>
  <c r="G45" i="23"/>
  <c r="G31" i="23"/>
  <c r="G7" i="22" l="1"/>
  <c r="G21" i="22"/>
  <c r="G31" i="22"/>
  <c r="G45" i="22"/>
  <c r="G24" i="21"/>
  <c r="G31" i="21"/>
  <c r="G48" i="21" s="1"/>
  <c r="G45" i="21"/>
  <c r="G48" i="22" l="1"/>
  <c r="G24" i="22"/>
  <c r="P7" i="20" l="1"/>
  <c r="P8" i="20"/>
  <c r="P9" i="20" s="1"/>
  <c r="P16" i="20"/>
  <c r="P18" i="20" s="1"/>
  <c r="P17" i="20"/>
  <c r="F25" i="20"/>
  <c r="G25" i="20"/>
  <c r="F26" i="20"/>
  <c r="G26" i="20"/>
  <c r="F27" i="20"/>
  <c r="F9" i="20"/>
  <c r="F18" i="20"/>
  <c r="F25" i="19"/>
  <c r="G25" i="19"/>
  <c r="F26" i="19"/>
  <c r="G26" i="19"/>
  <c r="P16" i="19"/>
  <c r="P7" i="19"/>
  <c r="P9" i="19" s="1"/>
  <c r="P8" i="19"/>
  <c r="F18" i="19"/>
  <c r="P17" i="19" s="1"/>
  <c r="P18" i="19" s="1"/>
  <c r="F9" i="19"/>
  <c r="F25" i="36"/>
  <c r="G25" i="36"/>
  <c r="H25" i="36"/>
  <c r="F26" i="36"/>
  <c r="G26" i="36"/>
  <c r="H26" i="36"/>
  <c r="F27" i="36"/>
  <c r="P16" i="36"/>
  <c r="P18" i="36" s="1"/>
  <c r="P17" i="36"/>
  <c r="P7" i="36"/>
  <c r="P8" i="36"/>
  <c r="P9" i="36"/>
  <c r="F18" i="36"/>
  <c r="F9" i="36"/>
  <c r="G9" i="36"/>
  <c r="Q7" i="36" s="1"/>
  <c r="H9" i="36"/>
  <c r="R7" i="36" s="1"/>
  <c r="G21" i="21"/>
  <c r="G7" i="21"/>
  <c r="F94" i="47"/>
  <c r="E94" i="47"/>
  <c r="D94" i="47"/>
  <c r="C94" i="47"/>
  <c r="F93" i="47"/>
  <c r="E93" i="47"/>
  <c r="D93" i="47"/>
  <c r="C93" i="47"/>
  <c r="C140" i="47" s="1"/>
  <c r="F92" i="47"/>
  <c r="E92" i="47"/>
  <c r="O77" i="47" s="1"/>
  <c r="D92" i="47"/>
  <c r="N83" i="47" s="1"/>
  <c r="C92" i="47"/>
  <c r="F47" i="47"/>
  <c r="E47" i="47"/>
  <c r="D47" i="47"/>
  <c r="C47" i="47"/>
  <c r="C141" i="47" s="1"/>
  <c r="F46" i="47"/>
  <c r="E46" i="47"/>
  <c r="E140" i="47" s="1"/>
  <c r="D46" i="47"/>
  <c r="N46" i="47" s="1"/>
  <c r="C46" i="47"/>
  <c r="F45" i="47"/>
  <c r="E45" i="47"/>
  <c r="D45" i="47"/>
  <c r="C45" i="47"/>
  <c r="M13" i="47" s="1"/>
  <c r="F92" i="46"/>
  <c r="E92" i="46"/>
  <c r="D92" i="46"/>
  <c r="C92" i="46"/>
  <c r="F47" i="46"/>
  <c r="E47" i="46"/>
  <c r="D47" i="46"/>
  <c r="C47" i="46"/>
  <c r="M47" i="46" s="1"/>
  <c r="F46" i="46"/>
  <c r="E46" i="46"/>
  <c r="D46" i="46"/>
  <c r="C46" i="46"/>
  <c r="F45" i="46"/>
  <c r="E45" i="46"/>
  <c r="D45" i="46"/>
  <c r="C45" i="46"/>
  <c r="M33" i="46" s="1"/>
  <c r="O90" i="46"/>
  <c r="N90" i="46"/>
  <c r="N24" i="46"/>
  <c r="O44" i="46"/>
  <c r="N44" i="46"/>
  <c r="D137" i="46"/>
  <c r="K138" i="47"/>
  <c r="J138" i="47"/>
  <c r="I138" i="47"/>
  <c r="H138" i="47"/>
  <c r="F138" i="47"/>
  <c r="E138" i="47"/>
  <c r="D138" i="47"/>
  <c r="C138" i="47"/>
  <c r="K137" i="47"/>
  <c r="J137" i="47"/>
  <c r="I137" i="47"/>
  <c r="H137" i="47"/>
  <c r="F137" i="47"/>
  <c r="E137" i="47"/>
  <c r="D137" i="47"/>
  <c r="C137" i="47"/>
  <c r="K136" i="47"/>
  <c r="J136" i="47"/>
  <c r="I136" i="47"/>
  <c r="H136" i="47"/>
  <c r="F136" i="47"/>
  <c r="E136" i="47"/>
  <c r="D136" i="47"/>
  <c r="C136" i="47"/>
  <c r="K135" i="47"/>
  <c r="J135" i="47"/>
  <c r="I135" i="47"/>
  <c r="H135" i="47"/>
  <c r="F135" i="47"/>
  <c r="E135" i="47"/>
  <c r="D135" i="47"/>
  <c r="C135" i="47"/>
  <c r="K134" i="47"/>
  <c r="J134" i="47"/>
  <c r="I134" i="47"/>
  <c r="H134" i="47"/>
  <c r="F134" i="47"/>
  <c r="E134" i="47"/>
  <c r="D134" i="47"/>
  <c r="C134" i="47"/>
  <c r="K133" i="47"/>
  <c r="J133" i="47"/>
  <c r="I133" i="47"/>
  <c r="H133" i="47"/>
  <c r="F133" i="47"/>
  <c r="E133" i="47"/>
  <c r="D133" i="47"/>
  <c r="C133" i="47"/>
  <c r="K132" i="47"/>
  <c r="J132" i="47"/>
  <c r="I132" i="47"/>
  <c r="H132" i="47"/>
  <c r="F132" i="47"/>
  <c r="E132" i="47"/>
  <c r="D132" i="47"/>
  <c r="C132" i="47"/>
  <c r="K131" i="47"/>
  <c r="J131" i="47"/>
  <c r="I131" i="47"/>
  <c r="H131" i="47"/>
  <c r="F131" i="47"/>
  <c r="E131" i="47"/>
  <c r="D131" i="47"/>
  <c r="C131" i="47"/>
  <c r="K130" i="47"/>
  <c r="J130" i="47"/>
  <c r="I130" i="47"/>
  <c r="H130" i="47"/>
  <c r="F130" i="47"/>
  <c r="E130" i="47"/>
  <c r="D130" i="47"/>
  <c r="C130" i="47"/>
  <c r="K129" i="47"/>
  <c r="J129" i="47"/>
  <c r="I129" i="47"/>
  <c r="H129" i="47"/>
  <c r="F129" i="47"/>
  <c r="E129" i="47"/>
  <c r="D129" i="47"/>
  <c r="C129" i="47"/>
  <c r="K128" i="47"/>
  <c r="J128" i="47"/>
  <c r="I128" i="47"/>
  <c r="H128" i="47"/>
  <c r="F128" i="47"/>
  <c r="E128" i="47"/>
  <c r="D128" i="47"/>
  <c r="C128" i="47"/>
  <c r="K127" i="47"/>
  <c r="J127" i="47"/>
  <c r="I127" i="47"/>
  <c r="H127" i="47"/>
  <c r="F127" i="47"/>
  <c r="E127" i="47"/>
  <c r="D127" i="47"/>
  <c r="C127" i="47"/>
  <c r="K126" i="47"/>
  <c r="M126" i="47" s="1"/>
  <c r="J126" i="47"/>
  <c r="I126" i="47"/>
  <c r="H126" i="47"/>
  <c r="F126" i="47"/>
  <c r="E126" i="47"/>
  <c r="D126" i="47"/>
  <c r="C126" i="47"/>
  <c r="K125" i="47"/>
  <c r="J125" i="47"/>
  <c r="I125" i="47"/>
  <c r="H125" i="47"/>
  <c r="F125" i="47"/>
  <c r="E125" i="47"/>
  <c r="D125" i="47"/>
  <c r="C125" i="47"/>
  <c r="K124" i="47"/>
  <c r="J124" i="47"/>
  <c r="I124" i="47"/>
  <c r="H124" i="47"/>
  <c r="F124" i="47"/>
  <c r="E124" i="47"/>
  <c r="D124" i="47"/>
  <c r="C124" i="47"/>
  <c r="K123" i="47"/>
  <c r="J123" i="47"/>
  <c r="M123" i="47" s="1"/>
  <c r="I123" i="47"/>
  <c r="H123" i="47"/>
  <c r="F123" i="47"/>
  <c r="E123" i="47"/>
  <c r="D123" i="47"/>
  <c r="C123" i="47"/>
  <c r="K122" i="47"/>
  <c r="J122" i="47"/>
  <c r="I122" i="47"/>
  <c r="H122" i="47"/>
  <c r="F122" i="47"/>
  <c r="E122" i="47"/>
  <c r="D122" i="47"/>
  <c r="C122" i="47"/>
  <c r="K121" i="47"/>
  <c r="J121" i="47"/>
  <c r="M121" i="47" s="1"/>
  <c r="I121" i="47"/>
  <c r="H121" i="47"/>
  <c r="F121" i="47"/>
  <c r="E121" i="47"/>
  <c r="D121" i="47"/>
  <c r="C121" i="47"/>
  <c r="K120" i="47"/>
  <c r="J120" i="47"/>
  <c r="I120" i="47"/>
  <c r="H120" i="47"/>
  <c r="F120" i="47"/>
  <c r="E120" i="47"/>
  <c r="D120" i="47"/>
  <c r="C120" i="47"/>
  <c r="K119" i="47"/>
  <c r="J119" i="47"/>
  <c r="I119" i="47"/>
  <c r="H119" i="47"/>
  <c r="F119" i="47"/>
  <c r="E119" i="47"/>
  <c r="D119" i="47"/>
  <c r="C119" i="47"/>
  <c r="K118" i="47"/>
  <c r="J118" i="47"/>
  <c r="I118" i="47"/>
  <c r="H118" i="47"/>
  <c r="F118" i="47"/>
  <c r="E118" i="47"/>
  <c r="D118" i="47"/>
  <c r="C118" i="47"/>
  <c r="K117" i="47"/>
  <c r="J117" i="47"/>
  <c r="I117" i="47"/>
  <c r="H117" i="47"/>
  <c r="F117" i="47"/>
  <c r="E117" i="47"/>
  <c r="D117" i="47"/>
  <c r="C117" i="47"/>
  <c r="K116" i="47"/>
  <c r="J116" i="47"/>
  <c r="I116" i="47"/>
  <c r="H116" i="47"/>
  <c r="F116" i="47"/>
  <c r="E116" i="47"/>
  <c r="D116" i="47"/>
  <c r="C116" i="47"/>
  <c r="K115" i="47"/>
  <c r="J115" i="47"/>
  <c r="I115" i="47"/>
  <c r="H115" i="47"/>
  <c r="F115" i="47"/>
  <c r="E115" i="47"/>
  <c r="D115" i="47"/>
  <c r="C115" i="47"/>
  <c r="K114" i="47"/>
  <c r="J114" i="47"/>
  <c r="I114" i="47"/>
  <c r="H114" i="47"/>
  <c r="F114" i="47"/>
  <c r="E114" i="47"/>
  <c r="D114" i="47"/>
  <c r="C114" i="47"/>
  <c r="K113" i="47"/>
  <c r="J113" i="47"/>
  <c r="I113" i="47"/>
  <c r="H113" i="47"/>
  <c r="F113" i="47"/>
  <c r="E113" i="47"/>
  <c r="D113" i="47"/>
  <c r="C113" i="47"/>
  <c r="K112" i="47"/>
  <c r="J112" i="47"/>
  <c r="I112" i="47"/>
  <c r="H112" i="47"/>
  <c r="F112" i="47"/>
  <c r="E112" i="47"/>
  <c r="D112" i="47"/>
  <c r="C112" i="47"/>
  <c r="F111" i="47"/>
  <c r="E111" i="47"/>
  <c r="D111" i="47"/>
  <c r="C111" i="47"/>
  <c r="F110" i="47"/>
  <c r="E110" i="47"/>
  <c r="D110" i="47"/>
  <c r="C110" i="47"/>
  <c r="K109" i="47"/>
  <c r="J109" i="47"/>
  <c r="I109" i="47"/>
  <c r="H109" i="47"/>
  <c r="F109" i="47"/>
  <c r="E109" i="47"/>
  <c r="D109" i="47"/>
  <c r="C109" i="47"/>
  <c r="K108" i="47"/>
  <c r="J108" i="47"/>
  <c r="I108" i="47"/>
  <c r="H108" i="47"/>
  <c r="F108" i="47"/>
  <c r="E108" i="47"/>
  <c r="D108" i="47"/>
  <c r="C108" i="47"/>
  <c r="K107" i="47"/>
  <c r="J107" i="47"/>
  <c r="I107" i="47"/>
  <c r="H107" i="47"/>
  <c r="F107" i="47"/>
  <c r="E107" i="47"/>
  <c r="D107" i="47"/>
  <c r="C107" i="47"/>
  <c r="M106" i="47"/>
  <c r="K106" i="47"/>
  <c r="J106" i="47"/>
  <c r="I106" i="47"/>
  <c r="H106" i="47"/>
  <c r="F106" i="47"/>
  <c r="E106" i="47"/>
  <c r="D106" i="47"/>
  <c r="C106" i="47"/>
  <c r="K105" i="47"/>
  <c r="M105" i="47" s="1"/>
  <c r="J105" i="47"/>
  <c r="I105" i="47"/>
  <c r="H105" i="47"/>
  <c r="F105" i="47"/>
  <c r="E105" i="47"/>
  <c r="D105" i="47"/>
  <c r="C105" i="47"/>
  <c r="K104" i="47"/>
  <c r="M104" i="47" s="1"/>
  <c r="J104" i="47"/>
  <c r="I104" i="47"/>
  <c r="H104" i="47"/>
  <c r="F104" i="47"/>
  <c r="E104" i="47"/>
  <c r="D104" i="47"/>
  <c r="C104" i="47"/>
  <c r="K103" i="47"/>
  <c r="M103" i="47" s="1"/>
  <c r="J103" i="47"/>
  <c r="I103" i="47"/>
  <c r="H103" i="47"/>
  <c r="F103" i="47"/>
  <c r="E103" i="47"/>
  <c r="D103" i="47"/>
  <c r="C103" i="47"/>
  <c r="M102" i="47"/>
  <c r="K102" i="47"/>
  <c r="J102" i="47"/>
  <c r="I102" i="47"/>
  <c r="H102" i="47"/>
  <c r="F102" i="47"/>
  <c r="E102" i="47"/>
  <c r="D102" i="47"/>
  <c r="C102" i="47"/>
  <c r="K101" i="47"/>
  <c r="J101" i="47"/>
  <c r="I101" i="47"/>
  <c r="H101" i="47"/>
  <c r="F101" i="47"/>
  <c r="E101" i="47"/>
  <c r="D101" i="47"/>
  <c r="C101" i="47"/>
  <c r="J99" i="47"/>
  <c r="K94" i="47"/>
  <c r="W94" i="47" s="1"/>
  <c r="J94" i="47"/>
  <c r="I94" i="47"/>
  <c r="I141" i="47" s="1"/>
  <c r="H94" i="47"/>
  <c r="K93" i="47"/>
  <c r="J93" i="47"/>
  <c r="I93" i="47"/>
  <c r="H93" i="47"/>
  <c r="D140" i="47"/>
  <c r="K92" i="47"/>
  <c r="U86" i="47" s="1"/>
  <c r="J92" i="47"/>
  <c r="J139" i="47" s="1"/>
  <c r="I92" i="47"/>
  <c r="S89" i="47" s="1"/>
  <c r="H92" i="47"/>
  <c r="P86" i="47"/>
  <c r="E139" i="47"/>
  <c r="M83" i="47"/>
  <c r="W91" i="47"/>
  <c r="U91" i="47"/>
  <c r="T91" i="47"/>
  <c r="S91" i="47"/>
  <c r="P91" i="47"/>
  <c r="O91" i="47"/>
  <c r="N91" i="47"/>
  <c r="M91" i="47"/>
  <c r="W90" i="47"/>
  <c r="U90" i="47"/>
  <c r="X90" i="47" s="1"/>
  <c r="T90" i="47"/>
  <c r="S90" i="47"/>
  <c r="P90" i="47"/>
  <c r="O90" i="47"/>
  <c r="N90" i="47"/>
  <c r="M90" i="47"/>
  <c r="W89" i="47"/>
  <c r="U89" i="47"/>
  <c r="P89" i="47"/>
  <c r="W88" i="47"/>
  <c r="U88" i="47"/>
  <c r="X88" i="47" s="1"/>
  <c r="T88" i="47"/>
  <c r="S88" i="47"/>
  <c r="P88" i="47"/>
  <c r="O88" i="47"/>
  <c r="N88" i="47"/>
  <c r="M88" i="47"/>
  <c r="W87" i="47"/>
  <c r="U87" i="47"/>
  <c r="T87" i="47"/>
  <c r="S87" i="47"/>
  <c r="P87" i="47"/>
  <c r="O87" i="47"/>
  <c r="N87" i="47"/>
  <c r="M87" i="47"/>
  <c r="W86" i="47"/>
  <c r="W85" i="47"/>
  <c r="U85" i="47"/>
  <c r="T85" i="47"/>
  <c r="S85" i="47"/>
  <c r="P85" i="47"/>
  <c r="O85" i="47"/>
  <c r="N85" i="47"/>
  <c r="M85" i="47"/>
  <c r="W84" i="47"/>
  <c r="U84" i="47"/>
  <c r="X84" i="47" s="1"/>
  <c r="T84" i="47"/>
  <c r="S84" i="47"/>
  <c r="P84" i="47"/>
  <c r="O84" i="47"/>
  <c r="N84" i="47"/>
  <c r="M84" i="47"/>
  <c r="W83" i="47"/>
  <c r="U83" i="47"/>
  <c r="P83" i="47"/>
  <c r="W82" i="47"/>
  <c r="U82" i="47"/>
  <c r="X82" i="47" s="1"/>
  <c r="T82" i="47"/>
  <c r="S82" i="47"/>
  <c r="P82" i="47"/>
  <c r="O82" i="47"/>
  <c r="N82" i="47"/>
  <c r="M82" i="47"/>
  <c r="W81" i="47"/>
  <c r="U81" i="47"/>
  <c r="T81" i="47"/>
  <c r="S81" i="47"/>
  <c r="P81" i="47"/>
  <c r="O81" i="47"/>
  <c r="N81" i="47"/>
  <c r="M81" i="47"/>
  <c r="W80" i="47"/>
  <c r="S80" i="47"/>
  <c r="P80" i="47"/>
  <c r="M80" i="47"/>
  <c r="W79" i="47"/>
  <c r="U79" i="47"/>
  <c r="X79" i="47" s="1"/>
  <c r="T79" i="47"/>
  <c r="S79" i="47"/>
  <c r="P79" i="47"/>
  <c r="O79" i="47"/>
  <c r="N79" i="47"/>
  <c r="M79" i="47"/>
  <c r="X78" i="47"/>
  <c r="W78" i="47"/>
  <c r="U78" i="47"/>
  <c r="T78" i="47"/>
  <c r="S78" i="47"/>
  <c r="P78" i="47"/>
  <c r="O78" i="47"/>
  <c r="N78" i="47"/>
  <c r="M78" i="47"/>
  <c r="W77" i="47"/>
  <c r="P77" i="47"/>
  <c r="X76" i="47"/>
  <c r="W76" i="47"/>
  <c r="U76" i="47"/>
  <c r="T76" i="47"/>
  <c r="S76" i="47"/>
  <c r="P76" i="47"/>
  <c r="O76" i="47"/>
  <c r="N76" i="47"/>
  <c r="M76" i="47"/>
  <c r="W75" i="47"/>
  <c r="U75" i="47"/>
  <c r="X75" i="47" s="1"/>
  <c r="T75" i="47"/>
  <c r="S75" i="47"/>
  <c r="P75" i="47"/>
  <c r="O75" i="47"/>
  <c r="N75" i="47"/>
  <c r="M75" i="47"/>
  <c r="W74" i="47"/>
  <c r="U74" i="47"/>
  <c r="S74" i="47"/>
  <c r="P74" i="47"/>
  <c r="W73" i="47"/>
  <c r="U73" i="47"/>
  <c r="X73" i="47" s="1"/>
  <c r="T73" i="47"/>
  <c r="S73" i="47"/>
  <c r="P73" i="47"/>
  <c r="O73" i="47"/>
  <c r="N73" i="47"/>
  <c r="M73" i="47"/>
  <c r="W72" i="47"/>
  <c r="U72" i="47"/>
  <c r="T72" i="47"/>
  <c r="X72" i="47" s="1"/>
  <c r="S72" i="47"/>
  <c r="P72" i="47"/>
  <c r="O72" i="47"/>
  <c r="N72" i="47"/>
  <c r="M72" i="47"/>
  <c r="W71" i="47"/>
  <c r="U71" i="47"/>
  <c r="T71" i="47"/>
  <c r="P71" i="47"/>
  <c r="W70" i="47"/>
  <c r="U70" i="47"/>
  <c r="X70" i="47" s="1"/>
  <c r="T70" i="47"/>
  <c r="S70" i="47"/>
  <c r="P70" i="47"/>
  <c r="O70" i="47"/>
  <c r="N70" i="47"/>
  <c r="M70" i="47"/>
  <c r="W69" i="47"/>
  <c r="U69" i="47"/>
  <c r="T69" i="47"/>
  <c r="S69" i="47"/>
  <c r="P69" i="47"/>
  <c r="O69" i="47"/>
  <c r="N69" i="47"/>
  <c r="M69" i="47"/>
  <c r="W68" i="47"/>
  <c r="U68" i="47"/>
  <c r="T68" i="47"/>
  <c r="S68" i="47"/>
  <c r="P68" i="47"/>
  <c r="O68" i="47"/>
  <c r="M68" i="47"/>
  <c r="W67" i="47"/>
  <c r="U67" i="47"/>
  <c r="T67" i="47"/>
  <c r="S67" i="47"/>
  <c r="P67" i="47"/>
  <c r="O67" i="47"/>
  <c r="N67" i="47"/>
  <c r="M67" i="47"/>
  <c r="W66" i="47"/>
  <c r="U66" i="47"/>
  <c r="X66" i="47" s="1"/>
  <c r="T66" i="47"/>
  <c r="S66" i="47"/>
  <c r="P66" i="47"/>
  <c r="O66" i="47"/>
  <c r="N66" i="47"/>
  <c r="M66" i="47"/>
  <c r="W65" i="47"/>
  <c r="U65" i="47"/>
  <c r="P65" i="47"/>
  <c r="O65" i="47"/>
  <c r="X64" i="47"/>
  <c r="P64" i="47"/>
  <c r="O64" i="47"/>
  <c r="N64" i="47"/>
  <c r="M64" i="47"/>
  <c r="U63" i="47"/>
  <c r="P63" i="47"/>
  <c r="O63" i="47"/>
  <c r="W62" i="47"/>
  <c r="U62" i="47"/>
  <c r="X62" i="47" s="1"/>
  <c r="T62" i="47"/>
  <c r="S62" i="47"/>
  <c r="P62" i="47"/>
  <c r="O62" i="47"/>
  <c r="N62" i="47"/>
  <c r="M62" i="47"/>
  <c r="W61" i="47"/>
  <c r="U61" i="47"/>
  <c r="X61" i="47" s="1"/>
  <c r="T61" i="47"/>
  <c r="S61" i="47"/>
  <c r="P61" i="47"/>
  <c r="O61" i="47"/>
  <c r="N61" i="47"/>
  <c r="M61" i="47"/>
  <c r="W60" i="47"/>
  <c r="U60" i="47"/>
  <c r="S60" i="47"/>
  <c r="P60" i="47"/>
  <c r="M60" i="47"/>
  <c r="W59" i="47"/>
  <c r="U59" i="47"/>
  <c r="X59" i="47" s="1"/>
  <c r="T59" i="47"/>
  <c r="S59" i="47"/>
  <c r="P59" i="47"/>
  <c r="O59" i="47"/>
  <c r="N59" i="47"/>
  <c r="M59" i="47"/>
  <c r="W58" i="47"/>
  <c r="U58" i="47"/>
  <c r="X58" i="47" s="1"/>
  <c r="T58" i="47"/>
  <c r="S58" i="47"/>
  <c r="P58" i="47"/>
  <c r="O58" i="47"/>
  <c r="N58" i="47"/>
  <c r="M58" i="47"/>
  <c r="W57" i="47"/>
  <c r="U57" i="47"/>
  <c r="P57" i="47"/>
  <c r="W56" i="47"/>
  <c r="U56" i="47"/>
  <c r="T56" i="47"/>
  <c r="X56" i="47" s="1"/>
  <c r="S56" i="47"/>
  <c r="P56" i="47"/>
  <c r="O56" i="47"/>
  <c r="N56" i="47"/>
  <c r="M56" i="47"/>
  <c r="W55" i="47"/>
  <c r="U55" i="47"/>
  <c r="X55" i="47" s="1"/>
  <c r="T55" i="47"/>
  <c r="S55" i="47"/>
  <c r="P55" i="47"/>
  <c r="O55" i="47"/>
  <c r="N55" i="47"/>
  <c r="M55" i="47"/>
  <c r="W54" i="47"/>
  <c r="U54" i="47"/>
  <c r="S54" i="47"/>
  <c r="P54" i="47"/>
  <c r="T52" i="47"/>
  <c r="J52" i="47"/>
  <c r="K47" i="47"/>
  <c r="U47" i="47" s="1"/>
  <c r="J47" i="47"/>
  <c r="T47" i="47" s="1"/>
  <c r="I47" i="47"/>
  <c r="H47" i="47"/>
  <c r="P47" i="47"/>
  <c r="O47" i="47"/>
  <c r="N47" i="47"/>
  <c r="K46" i="47"/>
  <c r="J46" i="47"/>
  <c r="T46" i="47" s="1"/>
  <c r="I46" i="47"/>
  <c r="H46" i="47"/>
  <c r="F140" i="47"/>
  <c r="K45" i="47"/>
  <c r="U39" i="47" s="1"/>
  <c r="J45" i="47"/>
  <c r="T42" i="47" s="1"/>
  <c r="I45" i="47"/>
  <c r="S36" i="47" s="1"/>
  <c r="H45" i="47"/>
  <c r="N42" i="47"/>
  <c r="W44" i="47"/>
  <c r="U44" i="47"/>
  <c r="T44" i="47"/>
  <c r="S44" i="47"/>
  <c r="P44" i="47"/>
  <c r="O44" i="47"/>
  <c r="N44" i="47"/>
  <c r="M44" i="47"/>
  <c r="W43" i="47"/>
  <c r="U43" i="47"/>
  <c r="X43" i="47" s="1"/>
  <c r="T43" i="47"/>
  <c r="S43" i="47"/>
  <c r="P43" i="47"/>
  <c r="O43" i="47"/>
  <c r="N43" i="47"/>
  <c r="M43" i="47"/>
  <c r="W42" i="47"/>
  <c r="U42" i="47"/>
  <c r="P42" i="47"/>
  <c r="O42" i="47"/>
  <c r="X41" i="47"/>
  <c r="W41" i="47"/>
  <c r="U41" i="47"/>
  <c r="T41" i="47"/>
  <c r="S41" i="47"/>
  <c r="P41" i="47"/>
  <c r="O41" i="47"/>
  <c r="N41" i="47"/>
  <c r="M41" i="47"/>
  <c r="W40" i="47"/>
  <c r="U40" i="47"/>
  <c r="T40" i="47"/>
  <c r="S40" i="47"/>
  <c r="P40" i="47"/>
  <c r="O40" i="47"/>
  <c r="N40" i="47"/>
  <c r="M40" i="47"/>
  <c r="W39" i="47"/>
  <c r="T39" i="47"/>
  <c r="P39" i="47"/>
  <c r="O39" i="47"/>
  <c r="N39" i="47"/>
  <c r="W38" i="47"/>
  <c r="U38" i="47"/>
  <c r="X38" i="47" s="1"/>
  <c r="T38" i="47"/>
  <c r="S38" i="47"/>
  <c r="P38" i="47"/>
  <c r="O38" i="47"/>
  <c r="N38" i="47"/>
  <c r="M38" i="47"/>
  <c r="X37" i="47"/>
  <c r="W37" i="47"/>
  <c r="U37" i="47"/>
  <c r="T37" i="47"/>
  <c r="S37" i="47"/>
  <c r="P37" i="47"/>
  <c r="O37" i="47"/>
  <c r="N37" i="47"/>
  <c r="M37" i="47"/>
  <c r="W36" i="47"/>
  <c r="U36" i="47"/>
  <c r="T36" i="47"/>
  <c r="P36" i="47"/>
  <c r="O36" i="47"/>
  <c r="X35" i="47"/>
  <c r="W35" i="47"/>
  <c r="U35" i="47"/>
  <c r="T35" i="47"/>
  <c r="S35" i="47"/>
  <c r="P35" i="47"/>
  <c r="O35" i="47"/>
  <c r="N35" i="47"/>
  <c r="M35" i="47"/>
  <c r="W34" i="47"/>
  <c r="U34" i="47"/>
  <c r="X34" i="47" s="1"/>
  <c r="T34" i="47"/>
  <c r="S34" i="47"/>
  <c r="P34" i="47"/>
  <c r="O34" i="47"/>
  <c r="N34" i="47"/>
  <c r="M34" i="47"/>
  <c r="W33" i="47"/>
  <c r="U33" i="47"/>
  <c r="X33" i="47" s="1"/>
  <c r="T33" i="47"/>
  <c r="P33" i="47"/>
  <c r="O33" i="47"/>
  <c r="N33" i="47"/>
  <c r="W32" i="47"/>
  <c r="U32" i="47"/>
  <c r="X32" i="47" s="1"/>
  <c r="T32" i="47"/>
  <c r="S32" i="47"/>
  <c r="P32" i="47"/>
  <c r="O32" i="47"/>
  <c r="N32" i="47"/>
  <c r="M32" i="47"/>
  <c r="X31" i="47"/>
  <c r="W31" i="47"/>
  <c r="U31" i="47"/>
  <c r="T31" i="47"/>
  <c r="S31" i="47"/>
  <c r="P31" i="47"/>
  <c r="O31" i="47"/>
  <c r="N31" i="47"/>
  <c r="M31" i="47"/>
  <c r="W30" i="47"/>
  <c r="U30" i="47"/>
  <c r="T30" i="47"/>
  <c r="P30" i="47"/>
  <c r="O30" i="47"/>
  <c r="X29" i="47"/>
  <c r="W29" i="47"/>
  <c r="U29" i="47"/>
  <c r="T29" i="47"/>
  <c r="S29" i="47"/>
  <c r="P29" i="47"/>
  <c r="O29" i="47"/>
  <c r="N29" i="47"/>
  <c r="M29" i="47"/>
  <c r="W28" i="47"/>
  <c r="U28" i="47"/>
  <c r="X28" i="47" s="1"/>
  <c r="T28" i="47"/>
  <c r="S28" i="47"/>
  <c r="P28" i="47"/>
  <c r="O28" i="47"/>
  <c r="N28" i="47"/>
  <c r="M28" i="47"/>
  <c r="W27" i="47"/>
  <c r="T27" i="47"/>
  <c r="P27" i="47"/>
  <c r="O27" i="47"/>
  <c r="N27" i="47"/>
  <c r="W26" i="47"/>
  <c r="U26" i="47"/>
  <c r="X26" i="47" s="1"/>
  <c r="T26" i="47"/>
  <c r="S26" i="47"/>
  <c r="P26" i="47"/>
  <c r="O26" i="47"/>
  <c r="N26" i="47"/>
  <c r="M26" i="47"/>
  <c r="W25" i="47"/>
  <c r="U25" i="47"/>
  <c r="X25" i="47" s="1"/>
  <c r="T25" i="47"/>
  <c r="S25" i="47"/>
  <c r="P25" i="47"/>
  <c r="O25" i="47"/>
  <c r="N25" i="47"/>
  <c r="M25" i="47"/>
  <c r="W24" i="47"/>
  <c r="U24" i="47"/>
  <c r="T24" i="47"/>
  <c r="P24" i="47"/>
  <c r="O24" i="47"/>
  <c r="X23" i="47"/>
  <c r="W23" i="47"/>
  <c r="U23" i="47"/>
  <c r="T23" i="47"/>
  <c r="S23" i="47"/>
  <c r="P23" i="47"/>
  <c r="O23" i="47"/>
  <c r="N23" i="47"/>
  <c r="M23" i="47"/>
  <c r="W22" i="47"/>
  <c r="U22" i="47"/>
  <c r="X22" i="47" s="1"/>
  <c r="T22" i="47"/>
  <c r="S22" i="47"/>
  <c r="P22" i="47"/>
  <c r="O22" i="47"/>
  <c r="N22" i="47"/>
  <c r="M22" i="47"/>
  <c r="W21" i="47"/>
  <c r="U21" i="47"/>
  <c r="X21" i="47" s="1"/>
  <c r="T21" i="47"/>
  <c r="P21" i="47"/>
  <c r="O21" i="47"/>
  <c r="N21" i="47"/>
  <c r="W20" i="47"/>
  <c r="U20" i="47"/>
  <c r="X20" i="47" s="1"/>
  <c r="T20" i="47"/>
  <c r="S20" i="47"/>
  <c r="P20" i="47"/>
  <c r="O20" i="47"/>
  <c r="N20" i="47"/>
  <c r="M20" i="47"/>
  <c r="W19" i="47"/>
  <c r="U19" i="47"/>
  <c r="X19" i="47" s="1"/>
  <c r="T19" i="47"/>
  <c r="S19" i="47"/>
  <c r="P19" i="47"/>
  <c r="O19" i="47"/>
  <c r="N19" i="47"/>
  <c r="M19" i="47"/>
  <c r="W18" i="47"/>
  <c r="U18" i="47"/>
  <c r="T18" i="47"/>
  <c r="P18" i="47"/>
  <c r="O18" i="47"/>
  <c r="X17" i="47"/>
  <c r="P17" i="47"/>
  <c r="O17" i="47"/>
  <c r="N17" i="47"/>
  <c r="M17" i="47"/>
  <c r="U16" i="47"/>
  <c r="X16" i="47" s="1"/>
  <c r="T16" i="47"/>
  <c r="P16" i="47"/>
  <c r="O16" i="47"/>
  <c r="W15" i="47"/>
  <c r="U15" i="47"/>
  <c r="X15" i="47" s="1"/>
  <c r="T15" i="47"/>
  <c r="S15" i="47"/>
  <c r="P15" i="47"/>
  <c r="O15" i="47"/>
  <c r="N15" i="47"/>
  <c r="M15" i="47"/>
  <c r="W14" i="47"/>
  <c r="U14" i="47"/>
  <c r="T14" i="47"/>
  <c r="S14" i="47"/>
  <c r="P14" i="47"/>
  <c r="O14" i="47"/>
  <c r="N14" i="47"/>
  <c r="M14" i="47"/>
  <c r="W13" i="47"/>
  <c r="U13" i="47"/>
  <c r="X13" i="47" s="1"/>
  <c r="T13" i="47"/>
  <c r="P13" i="47"/>
  <c r="O13" i="47"/>
  <c r="N13" i="47"/>
  <c r="W12" i="47"/>
  <c r="U12" i="47"/>
  <c r="T12" i="47"/>
  <c r="S12" i="47"/>
  <c r="P12" i="47"/>
  <c r="O12" i="47"/>
  <c r="N12" i="47"/>
  <c r="M12" i="47"/>
  <c r="X11" i="47"/>
  <c r="W11" i="47"/>
  <c r="U11" i="47"/>
  <c r="T11" i="47"/>
  <c r="S11" i="47"/>
  <c r="P11" i="47"/>
  <c r="O11" i="47"/>
  <c r="N11" i="47"/>
  <c r="M11" i="47"/>
  <c r="W10" i="47"/>
  <c r="U10" i="47"/>
  <c r="T10" i="47"/>
  <c r="P10" i="47"/>
  <c r="O10" i="47"/>
  <c r="W9" i="47"/>
  <c r="U9" i="47"/>
  <c r="X9" i="47" s="1"/>
  <c r="T9" i="47"/>
  <c r="S9" i="47"/>
  <c r="P9" i="47"/>
  <c r="O9" i="47"/>
  <c r="N9" i="47"/>
  <c r="M9" i="47"/>
  <c r="W8" i="47"/>
  <c r="U8" i="47"/>
  <c r="X8" i="47" s="1"/>
  <c r="T8" i="47"/>
  <c r="S8" i="47"/>
  <c r="P8" i="47"/>
  <c r="O8" i="47"/>
  <c r="N8" i="47"/>
  <c r="M8" i="47"/>
  <c r="W7" i="47"/>
  <c r="U7" i="47"/>
  <c r="X7" i="47" s="1"/>
  <c r="T7" i="47"/>
  <c r="P7" i="47"/>
  <c r="P45" i="47" s="1"/>
  <c r="O7" i="47"/>
  <c r="N7" i="47"/>
  <c r="T5" i="47"/>
  <c r="F94" i="46"/>
  <c r="P94" i="46" s="1"/>
  <c r="E94" i="46"/>
  <c r="D94" i="46"/>
  <c r="C94" i="46"/>
  <c r="F93" i="46"/>
  <c r="E93" i="46"/>
  <c r="C93" i="46"/>
  <c r="P89" i="46"/>
  <c r="O54" i="46"/>
  <c r="K138" i="46"/>
  <c r="J138" i="46"/>
  <c r="M138" i="46" s="1"/>
  <c r="I138" i="46"/>
  <c r="F138" i="46"/>
  <c r="E138" i="46"/>
  <c r="D138" i="46"/>
  <c r="C138" i="46"/>
  <c r="K137" i="46"/>
  <c r="J137" i="46"/>
  <c r="I137" i="46"/>
  <c r="F137" i="46"/>
  <c r="E137" i="46"/>
  <c r="C137" i="46"/>
  <c r="K136" i="46"/>
  <c r="M136" i="46" s="1"/>
  <c r="J136" i="46"/>
  <c r="I136" i="46"/>
  <c r="F136" i="46"/>
  <c r="E136" i="46"/>
  <c r="D136" i="46"/>
  <c r="C136" i="46"/>
  <c r="K135" i="46"/>
  <c r="J135" i="46"/>
  <c r="M135" i="46" s="1"/>
  <c r="I135" i="46"/>
  <c r="F135" i="46"/>
  <c r="E135" i="46"/>
  <c r="D135" i="46"/>
  <c r="C135" i="46"/>
  <c r="K134" i="46"/>
  <c r="J134" i="46"/>
  <c r="I134" i="46"/>
  <c r="F134" i="46"/>
  <c r="E134" i="46"/>
  <c r="D134" i="46"/>
  <c r="C134" i="46"/>
  <c r="K133" i="46"/>
  <c r="J133" i="46"/>
  <c r="I133" i="46"/>
  <c r="F133" i="46"/>
  <c r="E133" i="46"/>
  <c r="D133" i="46"/>
  <c r="C133" i="46"/>
  <c r="M132" i="46"/>
  <c r="K132" i="46"/>
  <c r="J132" i="46"/>
  <c r="I132" i="46"/>
  <c r="F132" i="46"/>
  <c r="E132" i="46"/>
  <c r="D132" i="46"/>
  <c r="C132" i="46"/>
  <c r="K131" i="46"/>
  <c r="M131" i="46" s="1"/>
  <c r="J131" i="46"/>
  <c r="I131" i="46"/>
  <c r="F131" i="46"/>
  <c r="E131" i="46"/>
  <c r="D131" i="46"/>
  <c r="C131" i="46"/>
  <c r="K130" i="46"/>
  <c r="J130" i="46"/>
  <c r="I130" i="46"/>
  <c r="F130" i="46"/>
  <c r="E130" i="46"/>
  <c r="D130" i="46"/>
  <c r="C130" i="46"/>
  <c r="K129" i="46"/>
  <c r="M129" i="46" s="1"/>
  <c r="J129" i="46"/>
  <c r="I129" i="46"/>
  <c r="F129" i="46"/>
  <c r="E129" i="46"/>
  <c r="D129" i="46"/>
  <c r="C129" i="46"/>
  <c r="M128" i="46"/>
  <c r="K128" i="46"/>
  <c r="J128" i="46"/>
  <c r="I128" i="46"/>
  <c r="F128" i="46"/>
  <c r="E128" i="46"/>
  <c r="D128" i="46"/>
  <c r="C128" i="46"/>
  <c r="K127" i="46"/>
  <c r="J127" i="46"/>
  <c r="I127" i="46"/>
  <c r="F127" i="46"/>
  <c r="E127" i="46"/>
  <c r="D127" i="46"/>
  <c r="C127" i="46"/>
  <c r="K126" i="46"/>
  <c r="M126" i="46" s="1"/>
  <c r="J126" i="46"/>
  <c r="I126" i="46"/>
  <c r="F126" i="46"/>
  <c r="E126" i="46"/>
  <c r="D126" i="46"/>
  <c r="C126" i="46"/>
  <c r="K125" i="46"/>
  <c r="M125" i="46" s="1"/>
  <c r="J125" i="46"/>
  <c r="I125" i="46"/>
  <c r="F125" i="46"/>
  <c r="E125" i="46"/>
  <c r="D125" i="46"/>
  <c r="C125" i="46"/>
  <c r="M124" i="46"/>
  <c r="K124" i="46"/>
  <c r="J124" i="46"/>
  <c r="I124" i="46"/>
  <c r="F124" i="46"/>
  <c r="E124" i="46"/>
  <c r="D124" i="46"/>
  <c r="C124" i="46"/>
  <c r="K123" i="46"/>
  <c r="M123" i="46" s="1"/>
  <c r="J123" i="46"/>
  <c r="I123" i="46"/>
  <c r="F123" i="46"/>
  <c r="E123" i="46"/>
  <c r="D123" i="46"/>
  <c r="C123" i="46"/>
  <c r="K122" i="46"/>
  <c r="J122" i="46"/>
  <c r="I122" i="46"/>
  <c r="F122" i="46"/>
  <c r="E122" i="46"/>
  <c r="D122" i="46"/>
  <c r="C122" i="46"/>
  <c r="K121" i="46"/>
  <c r="M121" i="46" s="1"/>
  <c r="J121" i="46"/>
  <c r="I121" i="46"/>
  <c r="F121" i="46"/>
  <c r="E121" i="46"/>
  <c r="D121" i="46"/>
  <c r="C121" i="46"/>
  <c r="K120" i="46"/>
  <c r="J120" i="46"/>
  <c r="I120" i="46"/>
  <c r="F120" i="46"/>
  <c r="E120" i="46"/>
  <c r="D120" i="46"/>
  <c r="C120" i="46"/>
  <c r="K119" i="46"/>
  <c r="J119" i="46"/>
  <c r="I119" i="46"/>
  <c r="F119" i="46"/>
  <c r="E119" i="46"/>
  <c r="D119" i="46"/>
  <c r="C119" i="46"/>
  <c r="K118" i="46"/>
  <c r="J118" i="46"/>
  <c r="I118" i="46"/>
  <c r="F118" i="46"/>
  <c r="E118" i="46"/>
  <c r="D118" i="46"/>
  <c r="C118" i="46"/>
  <c r="K117" i="46"/>
  <c r="J117" i="46"/>
  <c r="I117" i="46"/>
  <c r="F117" i="46"/>
  <c r="E117" i="46"/>
  <c r="D117" i="46"/>
  <c r="C117" i="46"/>
  <c r="K116" i="46"/>
  <c r="M116" i="46" s="1"/>
  <c r="J116" i="46"/>
  <c r="I116" i="46"/>
  <c r="F116" i="46"/>
  <c r="E116" i="46"/>
  <c r="D116" i="46"/>
  <c r="C116" i="46"/>
  <c r="K115" i="46"/>
  <c r="J115" i="46"/>
  <c r="I115" i="46"/>
  <c r="F115" i="46"/>
  <c r="E115" i="46"/>
  <c r="D115" i="46"/>
  <c r="C115" i="46"/>
  <c r="K114" i="46"/>
  <c r="J114" i="46"/>
  <c r="I114" i="46"/>
  <c r="F114" i="46"/>
  <c r="E114" i="46"/>
  <c r="D114" i="46"/>
  <c r="C114" i="46"/>
  <c r="K113" i="46"/>
  <c r="J113" i="46"/>
  <c r="I113" i="46"/>
  <c r="F113" i="46"/>
  <c r="E113" i="46"/>
  <c r="D113" i="46"/>
  <c r="C113" i="46"/>
  <c r="K112" i="46"/>
  <c r="J112" i="46"/>
  <c r="I112" i="46"/>
  <c r="F112" i="46"/>
  <c r="E112" i="46"/>
  <c r="D112" i="46"/>
  <c r="C112" i="46"/>
  <c r="F111" i="46"/>
  <c r="E111" i="46"/>
  <c r="D111" i="46"/>
  <c r="C111" i="46"/>
  <c r="F110" i="46"/>
  <c r="E110" i="46"/>
  <c r="D110" i="46"/>
  <c r="C110" i="46"/>
  <c r="K109" i="46"/>
  <c r="M109" i="46" s="1"/>
  <c r="J109" i="46"/>
  <c r="I109" i="46"/>
  <c r="F109" i="46"/>
  <c r="E109" i="46"/>
  <c r="D109" i="46"/>
  <c r="C109" i="46"/>
  <c r="K108" i="46"/>
  <c r="J108" i="46"/>
  <c r="I108" i="46"/>
  <c r="F108" i="46"/>
  <c r="E108" i="46"/>
  <c r="D108" i="46"/>
  <c r="C108" i="46"/>
  <c r="K107" i="46"/>
  <c r="J107" i="46"/>
  <c r="I107" i="46"/>
  <c r="F107" i="46"/>
  <c r="E107" i="46"/>
  <c r="D107" i="46"/>
  <c r="C107" i="46"/>
  <c r="K106" i="46"/>
  <c r="J106" i="46"/>
  <c r="I106" i="46"/>
  <c r="F106" i="46"/>
  <c r="E106" i="46"/>
  <c r="D106" i="46"/>
  <c r="C106" i="46"/>
  <c r="K105" i="46"/>
  <c r="J105" i="46"/>
  <c r="I105" i="46"/>
  <c r="F105" i="46"/>
  <c r="E105" i="46"/>
  <c r="D105" i="46"/>
  <c r="C105" i="46"/>
  <c r="K104" i="46"/>
  <c r="J104" i="46"/>
  <c r="I104" i="46"/>
  <c r="F104" i="46"/>
  <c r="E104" i="46"/>
  <c r="D104" i="46"/>
  <c r="C104" i="46"/>
  <c r="K103" i="46"/>
  <c r="J103" i="46"/>
  <c r="I103" i="46"/>
  <c r="F103" i="46"/>
  <c r="E103" i="46"/>
  <c r="D103" i="46"/>
  <c r="C103" i="46"/>
  <c r="K102" i="46"/>
  <c r="M102" i="46" s="1"/>
  <c r="J102" i="46"/>
  <c r="I102" i="46"/>
  <c r="F102" i="46"/>
  <c r="E102" i="46"/>
  <c r="D102" i="46"/>
  <c r="C102" i="46"/>
  <c r="K101" i="46"/>
  <c r="M101" i="46" s="1"/>
  <c r="J101" i="46"/>
  <c r="I101" i="46"/>
  <c r="F101" i="46"/>
  <c r="E101" i="46"/>
  <c r="D101" i="46"/>
  <c r="C101" i="46"/>
  <c r="J99" i="46"/>
  <c r="K94" i="46"/>
  <c r="U94" i="46" s="1"/>
  <c r="J94" i="46"/>
  <c r="J141" i="46" s="1"/>
  <c r="I94" i="46"/>
  <c r="H94" i="46"/>
  <c r="N94" i="46"/>
  <c r="K93" i="46"/>
  <c r="J93" i="46"/>
  <c r="I93" i="46"/>
  <c r="H93" i="46"/>
  <c r="K92" i="46"/>
  <c r="U83" i="46" s="1"/>
  <c r="J92" i="46"/>
  <c r="T83" i="46" s="1"/>
  <c r="I92" i="46"/>
  <c r="S77" i="46" s="1"/>
  <c r="H92" i="46"/>
  <c r="E139" i="46"/>
  <c r="N86" i="46"/>
  <c r="X91" i="46"/>
  <c r="W91" i="46"/>
  <c r="U91" i="46"/>
  <c r="T91" i="46"/>
  <c r="S91" i="46"/>
  <c r="P91" i="46"/>
  <c r="O91" i="46"/>
  <c r="N91" i="46"/>
  <c r="M91" i="46"/>
  <c r="W90" i="46"/>
  <c r="U90" i="46"/>
  <c r="T90" i="46"/>
  <c r="S90" i="46"/>
  <c r="P90" i="46"/>
  <c r="M90" i="46"/>
  <c r="W89" i="46"/>
  <c r="N89" i="46"/>
  <c r="M89" i="46"/>
  <c r="W88" i="46"/>
  <c r="U88" i="46"/>
  <c r="T88" i="46"/>
  <c r="S88" i="46"/>
  <c r="P88" i="46"/>
  <c r="O88" i="46"/>
  <c r="N88" i="46"/>
  <c r="M88" i="46"/>
  <c r="W87" i="46"/>
  <c r="U87" i="46"/>
  <c r="X87" i="46" s="1"/>
  <c r="T87" i="46"/>
  <c r="S87" i="46"/>
  <c r="P87" i="46"/>
  <c r="O87" i="46"/>
  <c r="N87" i="46"/>
  <c r="M87" i="46"/>
  <c r="W86" i="46"/>
  <c r="P86" i="46"/>
  <c r="O86" i="46"/>
  <c r="M86" i="46"/>
  <c r="W85" i="46"/>
  <c r="U85" i="46"/>
  <c r="T85" i="46"/>
  <c r="S85" i="46"/>
  <c r="P85" i="46"/>
  <c r="O85" i="46"/>
  <c r="N85" i="46"/>
  <c r="M85" i="46"/>
  <c r="W84" i="46"/>
  <c r="U84" i="46"/>
  <c r="X84" i="46" s="1"/>
  <c r="T84" i="46"/>
  <c r="S84" i="46"/>
  <c r="P84" i="46"/>
  <c r="O84" i="46"/>
  <c r="N84" i="46"/>
  <c r="M84" i="46"/>
  <c r="W83" i="46"/>
  <c r="N83" i="46"/>
  <c r="M83" i="46"/>
  <c r="W82" i="46"/>
  <c r="U82" i="46"/>
  <c r="X82" i="46" s="1"/>
  <c r="T82" i="46"/>
  <c r="S82" i="46"/>
  <c r="P82" i="46"/>
  <c r="O82" i="46"/>
  <c r="N82" i="46"/>
  <c r="M82" i="46"/>
  <c r="W81" i="46"/>
  <c r="U81" i="46"/>
  <c r="X81" i="46" s="1"/>
  <c r="T81" i="46"/>
  <c r="S81" i="46"/>
  <c r="P81" i="46"/>
  <c r="O81" i="46"/>
  <c r="N81" i="46"/>
  <c r="M81" i="46"/>
  <c r="W80" i="46"/>
  <c r="U80" i="46"/>
  <c r="O80" i="46"/>
  <c r="N80" i="46"/>
  <c r="M80" i="46"/>
  <c r="W79" i="46"/>
  <c r="U79" i="46"/>
  <c r="T79" i="46"/>
  <c r="S79" i="46"/>
  <c r="P79" i="46"/>
  <c r="O79" i="46"/>
  <c r="N79" i="46"/>
  <c r="M79" i="46"/>
  <c r="W78" i="46"/>
  <c r="U78" i="46"/>
  <c r="T78" i="46"/>
  <c r="S78" i="46"/>
  <c r="P78" i="46"/>
  <c r="O78" i="46"/>
  <c r="N78" i="46"/>
  <c r="M78" i="46"/>
  <c r="W77" i="46"/>
  <c r="N77" i="46"/>
  <c r="M77" i="46"/>
  <c r="W76" i="46"/>
  <c r="U76" i="46"/>
  <c r="X76" i="46" s="1"/>
  <c r="T76" i="46"/>
  <c r="S76" i="46"/>
  <c r="P76" i="46"/>
  <c r="O76" i="46"/>
  <c r="N76" i="46"/>
  <c r="M76" i="46"/>
  <c r="W75" i="46"/>
  <c r="U75" i="46"/>
  <c r="X75" i="46" s="1"/>
  <c r="T75" i="46"/>
  <c r="S75" i="46"/>
  <c r="P75" i="46"/>
  <c r="O75" i="46"/>
  <c r="N75" i="46"/>
  <c r="M75" i="46"/>
  <c r="W74" i="46"/>
  <c r="O74" i="46"/>
  <c r="N74" i="46"/>
  <c r="M74" i="46"/>
  <c r="W73" i="46"/>
  <c r="U73" i="46"/>
  <c r="T73" i="46"/>
  <c r="S73" i="46"/>
  <c r="P73" i="46"/>
  <c r="O73" i="46"/>
  <c r="N73" i="46"/>
  <c r="M73" i="46"/>
  <c r="W72" i="46"/>
  <c r="U72" i="46"/>
  <c r="T72" i="46"/>
  <c r="S72" i="46"/>
  <c r="P72" i="46"/>
  <c r="O72" i="46"/>
  <c r="N72" i="46"/>
  <c r="M72" i="46"/>
  <c r="W71" i="46"/>
  <c r="N71" i="46"/>
  <c r="M71" i="46"/>
  <c r="W70" i="46"/>
  <c r="U70" i="46"/>
  <c r="X70" i="46" s="1"/>
  <c r="T70" i="46"/>
  <c r="S70" i="46"/>
  <c r="P70" i="46"/>
  <c r="O70" i="46"/>
  <c r="N70" i="46"/>
  <c r="M70" i="46"/>
  <c r="X69" i="46"/>
  <c r="W69" i="46"/>
  <c r="U69" i="46"/>
  <c r="T69" i="46"/>
  <c r="S69" i="46"/>
  <c r="P69" i="46"/>
  <c r="O69" i="46"/>
  <c r="N69" i="46"/>
  <c r="M69" i="46"/>
  <c r="W68" i="46"/>
  <c r="U68" i="46"/>
  <c r="O68" i="46"/>
  <c r="N68" i="46"/>
  <c r="M68" i="46"/>
  <c r="W67" i="46"/>
  <c r="U67" i="46"/>
  <c r="T67" i="46"/>
  <c r="S67" i="46"/>
  <c r="P67" i="46"/>
  <c r="O67" i="46"/>
  <c r="N67" i="46"/>
  <c r="M67" i="46"/>
  <c r="W66" i="46"/>
  <c r="U66" i="46"/>
  <c r="X66" i="46" s="1"/>
  <c r="T66" i="46"/>
  <c r="S66" i="46"/>
  <c r="P66" i="46"/>
  <c r="O66" i="46"/>
  <c r="N66" i="46"/>
  <c r="M66" i="46"/>
  <c r="W65" i="46"/>
  <c r="P65" i="46"/>
  <c r="N65" i="46"/>
  <c r="M65" i="46"/>
  <c r="X64" i="46"/>
  <c r="P64" i="46"/>
  <c r="O64" i="46"/>
  <c r="N64" i="46"/>
  <c r="M64" i="46"/>
  <c r="N63" i="46"/>
  <c r="M63" i="46"/>
  <c r="W62" i="46"/>
  <c r="U62" i="46"/>
  <c r="T62" i="46"/>
  <c r="S62" i="46"/>
  <c r="P62" i="46"/>
  <c r="O62" i="46"/>
  <c r="N62" i="46"/>
  <c r="M62" i="46"/>
  <c r="W61" i="46"/>
  <c r="U61" i="46"/>
  <c r="X61" i="46" s="1"/>
  <c r="T61" i="46"/>
  <c r="S61" i="46"/>
  <c r="P61" i="46"/>
  <c r="O61" i="46"/>
  <c r="N61" i="46"/>
  <c r="M61" i="46"/>
  <c r="W60" i="46"/>
  <c r="U60" i="46"/>
  <c r="O60" i="46"/>
  <c r="N60" i="46"/>
  <c r="M60" i="46"/>
  <c r="W59" i="46"/>
  <c r="U59" i="46"/>
  <c r="T59" i="46"/>
  <c r="X59" i="46" s="1"/>
  <c r="S59" i="46"/>
  <c r="P59" i="46"/>
  <c r="O59" i="46"/>
  <c r="N59" i="46"/>
  <c r="M59" i="46"/>
  <c r="W58" i="46"/>
  <c r="U58" i="46"/>
  <c r="X58" i="46" s="1"/>
  <c r="T58" i="46"/>
  <c r="S58" i="46"/>
  <c r="P58" i="46"/>
  <c r="O58" i="46"/>
  <c r="N58" i="46"/>
  <c r="M58" i="46"/>
  <c r="W57" i="46"/>
  <c r="U57" i="46"/>
  <c r="N57" i="46"/>
  <c r="M57" i="46"/>
  <c r="W56" i="46"/>
  <c r="U56" i="46"/>
  <c r="T56" i="46"/>
  <c r="S56" i="46"/>
  <c r="P56" i="46"/>
  <c r="O56" i="46"/>
  <c r="N56" i="46"/>
  <c r="M56" i="46"/>
  <c r="W55" i="46"/>
  <c r="U55" i="46"/>
  <c r="T55" i="46"/>
  <c r="X55" i="46" s="1"/>
  <c r="S55" i="46"/>
  <c r="P55" i="46"/>
  <c r="O55" i="46"/>
  <c r="N55" i="46"/>
  <c r="M55" i="46"/>
  <c r="W54" i="46"/>
  <c r="U54" i="46"/>
  <c r="T54" i="46"/>
  <c r="N54" i="46"/>
  <c r="M54" i="46"/>
  <c r="J52" i="46"/>
  <c r="T52" i="46" s="1"/>
  <c r="K47" i="46"/>
  <c r="J47" i="46"/>
  <c r="I47" i="46"/>
  <c r="H47" i="46"/>
  <c r="P47" i="46"/>
  <c r="O47" i="46"/>
  <c r="K46" i="46"/>
  <c r="J46" i="46"/>
  <c r="T46" i="46" s="1"/>
  <c r="I46" i="46"/>
  <c r="H46" i="46"/>
  <c r="P46" i="46"/>
  <c r="O46" i="46"/>
  <c r="K45" i="46"/>
  <c r="U42" i="46" s="1"/>
  <c r="J45" i="46"/>
  <c r="I45" i="46"/>
  <c r="S42" i="46" s="1"/>
  <c r="H45" i="46"/>
  <c r="P36" i="46"/>
  <c r="O36" i="46"/>
  <c r="W44" i="46"/>
  <c r="U44" i="46"/>
  <c r="X44" i="46" s="1"/>
  <c r="T44" i="46"/>
  <c r="S44" i="46"/>
  <c r="P44" i="46"/>
  <c r="M44" i="46"/>
  <c r="W43" i="46"/>
  <c r="U43" i="46"/>
  <c r="T43" i="46"/>
  <c r="S43" i="46"/>
  <c r="P43" i="46"/>
  <c r="O43" i="46"/>
  <c r="M43" i="46"/>
  <c r="W42" i="46"/>
  <c r="W41" i="46"/>
  <c r="U41" i="46"/>
  <c r="X41" i="46" s="1"/>
  <c r="T41" i="46"/>
  <c r="S41" i="46"/>
  <c r="P41" i="46"/>
  <c r="O41" i="46"/>
  <c r="N41" i="46"/>
  <c r="M41" i="46"/>
  <c r="X40" i="46"/>
  <c r="W40" i="46"/>
  <c r="U40" i="46"/>
  <c r="T40" i="46"/>
  <c r="S40" i="46"/>
  <c r="P40" i="46"/>
  <c r="O40" i="46"/>
  <c r="N40" i="46"/>
  <c r="M40" i="46"/>
  <c r="W39" i="46"/>
  <c r="T39" i="46"/>
  <c r="O39" i="46"/>
  <c r="W38" i="46"/>
  <c r="U38" i="46"/>
  <c r="T38" i="46"/>
  <c r="S38" i="46"/>
  <c r="P38" i="46"/>
  <c r="O38" i="46"/>
  <c r="N38" i="46"/>
  <c r="M38" i="46"/>
  <c r="W37" i="46"/>
  <c r="U37" i="46"/>
  <c r="X37" i="46" s="1"/>
  <c r="T37" i="46"/>
  <c r="S37" i="46"/>
  <c r="P37" i="46"/>
  <c r="O37" i="46"/>
  <c r="N37" i="46"/>
  <c r="M37" i="46"/>
  <c r="W36" i="46"/>
  <c r="W35" i="46"/>
  <c r="U35" i="46"/>
  <c r="X35" i="46" s="1"/>
  <c r="T35" i="46"/>
  <c r="S35" i="46"/>
  <c r="P35" i="46"/>
  <c r="O35" i="46"/>
  <c r="N35" i="46"/>
  <c r="M35" i="46"/>
  <c r="W34" i="46"/>
  <c r="U34" i="46"/>
  <c r="T34" i="46"/>
  <c r="X34" i="46" s="1"/>
  <c r="S34" i="46"/>
  <c r="P34" i="46"/>
  <c r="O34" i="46"/>
  <c r="N34" i="46"/>
  <c r="M34" i="46"/>
  <c r="W33" i="46"/>
  <c r="P33" i="46"/>
  <c r="O33" i="46"/>
  <c r="X32" i="46"/>
  <c r="W32" i="46"/>
  <c r="U32" i="46"/>
  <c r="T32" i="46"/>
  <c r="S32" i="46"/>
  <c r="P32" i="46"/>
  <c r="O32" i="46"/>
  <c r="N32" i="46"/>
  <c r="M32" i="46"/>
  <c r="W31" i="46"/>
  <c r="U31" i="46"/>
  <c r="T31" i="46"/>
  <c r="S31" i="46"/>
  <c r="P31" i="46"/>
  <c r="O31" i="46"/>
  <c r="N31" i="46"/>
  <c r="M31" i="46"/>
  <c r="W30" i="46"/>
  <c r="N30" i="46"/>
  <c r="W29" i="46"/>
  <c r="U29" i="46"/>
  <c r="X29" i="46" s="1"/>
  <c r="T29" i="46"/>
  <c r="S29" i="46"/>
  <c r="P29" i="46"/>
  <c r="O29" i="46"/>
  <c r="N29" i="46"/>
  <c r="M29" i="46"/>
  <c r="X28" i="46"/>
  <c r="W28" i="46"/>
  <c r="U28" i="46"/>
  <c r="T28" i="46"/>
  <c r="S28" i="46"/>
  <c r="P28" i="46"/>
  <c r="O28" i="46"/>
  <c r="N28" i="46"/>
  <c r="M28" i="46"/>
  <c r="W27" i="46"/>
  <c r="T27" i="46"/>
  <c r="S27" i="46"/>
  <c r="O27" i="46"/>
  <c r="W26" i="46"/>
  <c r="U26" i="46"/>
  <c r="T26" i="46"/>
  <c r="S26" i="46"/>
  <c r="P26" i="46"/>
  <c r="O26" i="46"/>
  <c r="N26" i="46"/>
  <c r="M26" i="46"/>
  <c r="W25" i="46"/>
  <c r="U25" i="46"/>
  <c r="X25" i="46" s="1"/>
  <c r="T25" i="46"/>
  <c r="S25" i="46"/>
  <c r="P25" i="46"/>
  <c r="O25" i="46"/>
  <c r="N25" i="46"/>
  <c r="M25" i="46"/>
  <c r="W24" i="46"/>
  <c r="W23" i="46"/>
  <c r="U23" i="46"/>
  <c r="X23" i="46" s="1"/>
  <c r="T23" i="46"/>
  <c r="S23" i="46"/>
  <c r="P23" i="46"/>
  <c r="O23" i="46"/>
  <c r="N23" i="46"/>
  <c r="M23" i="46"/>
  <c r="W22" i="46"/>
  <c r="U22" i="46"/>
  <c r="T22" i="46"/>
  <c r="X22" i="46" s="1"/>
  <c r="S22" i="46"/>
  <c r="P22" i="46"/>
  <c r="O22" i="46"/>
  <c r="N22" i="46"/>
  <c r="M22" i="46"/>
  <c r="W21" i="46"/>
  <c r="U21" i="46"/>
  <c r="T21" i="46"/>
  <c r="P21" i="46"/>
  <c r="O21" i="46"/>
  <c r="W20" i="46"/>
  <c r="U20" i="46"/>
  <c r="X20" i="46" s="1"/>
  <c r="T20" i="46"/>
  <c r="S20" i="46"/>
  <c r="P20" i="46"/>
  <c r="O20" i="46"/>
  <c r="N20" i="46"/>
  <c r="M20" i="46"/>
  <c r="W19" i="46"/>
  <c r="U19" i="46"/>
  <c r="X19" i="46" s="1"/>
  <c r="T19" i="46"/>
  <c r="S19" i="46"/>
  <c r="P19" i="46"/>
  <c r="O19" i="46"/>
  <c r="N19" i="46"/>
  <c r="M19" i="46"/>
  <c r="W18" i="46"/>
  <c r="P17" i="46"/>
  <c r="O17" i="46"/>
  <c r="N17" i="46"/>
  <c r="M17" i="46"/>
  <c r="W15" i="46"/>
  <c r="U15" i="46"/>
  <c r="X15" i="46" s="1"/>
  <c r="T15" i="46"/>
  <c r="S15" i="46"/>
  <c r="P15" i="46"/>
  <c r="O15" i="46"/>
  <c r="N15" i="46"/>
  <c r="M15" i="46"/>
  <c r="W14" i="46"/>
  <c r="U14" i="46"/>
  <c r="T14" i="46"/>
  <c r="X14" i="46" s="1"/>
  <c r="S14" i="46"/>
  <c r="P14" i="46"/>
  <c r="O14" i="46"/>
  <c r="N14" i="46"/>
  <c r="M14" i="46"/>
  <c r="W13" i="46"/>
  <c r="T13" i="46"/>
  <c r="P13" i="46"/>
  <c r="O13" i="46"/>
  <c r="W12" i="46"/>
  <c r="U12" i="46"/>
  <c r="X12" i="46" s="1"/>
  <c r="T12" i="46"/>
  <c r="S12" i="46"/>
  <c r="P12" i="46"/>
  <c r="O12" i="46"/>
  <c r="N12" i="46"/>
  <c r="M12" i="46"/>
  <c r="W11" i="46"/>
  <c r="U11" i="46"/>
  <c r="X11" i="46" s="1"/>
  <c r="T11" i="46"/>
  <c r="S11" i="46"/>
  <c r="P11" i="46"/>
  <c r="O11" i="46"/>
  <c r="N11" i="46"/>
  <c r="M11" i="46"/>
  <c r="W10" i="46"/>
  <c r="P10" i="46"/>
  <c r="W9" i="46"/>
  <c r="U9" i="46"/>
  <c r="T9" i="46"/>
  <c r="S9" i="46"/>
  <c r="P9" i="46"/>
  <c r="O9" i="46"/>
  <c r="N9" i="46"/>
  <c r="M9" i="46"/>
  <c r="W8" i="46"/>
  <c r="U8" i="46"/>
  <c r="T8" i="46"/>
  <c r="X8" i="46" s="1"/>
  <c r="S8" i="46"/>
  <c r="P8" i="46"/>
  <c r="O8" i="46"/>
  <c r="N8" i="46"/>
  <c r="M8" i="46"/>
  <c r="W7" i="46"/>
  <c r="U7" i="46"/>
  <c r="T7" i="46"/>
  <c r="S7" i="46"/>
  <c r="P7" i="46"/>
  <c r="O7" i="46"/>
  <c r="T5" i="46"/>
  <c r="K138" i="45"/>
  <c r="M138" i="45" s="1"/>
  <c r="J138" i="45"/>
  <c r="I138" i="45"/>
  <c r="F138" i="45"/>
  <c r="E138" i="45"/>
  <c r="D138" i="45"/>
  <c r="C138" i="45"/>
  <c r="K137" i="45"/>
  <c r="M137" i="45" s="1"/>
  <c r="J137" i="45"/>
  <c r="I137" i="45"/>
  <c r="F137" i="45"/>
  <c r="E137" i="45"/>
  <c r="D137" i="45"/>
  <c r="C137" i="45"/>
  <c r="K136" i="45"/>
  <c r="M136" i="45" s="1"/>
  <c r="J136" i="45"/>
  <c r="I136" i="45"/>
  <c r="F136" i="45"/>
  <c r="E136" i="45"/>
  <c r="D136" i="45"/>
  <c r="C136" i="45"/>
  <c r="K135" i="45"/>
  <c r="M135" i="45" s="1"/>
  <c r="J135" i="45"/>
  <c r="I135" i="45"/>
  <c r="F135" i="45"/>
  <c r="E135" i="45"/>
  <c r="D135" i="45"/>
  <c r="C135" i="45"/>
  <c r="M134" i="45"/>
  <c r="K134" i="45"/>
  <c r="J134" i="45"/>
  <c r="I134" i="45"/>
  <c r="F134" i="45"/>
  <c r="E134" i="45"/>
  <c r="D134" i="45"/>
  <c r="C134" i="45"/>
  <c r="K133" i="45"/>
  <c r="J133" i="45"/>
  <c r="I133" i="45"/>
  <c r="F133" i="45"/>
  <c r="E133" i="45"/>
  <c r="D133" i="45"/>
  <c r="C133" i="45"/>
  <c r="K132" i="45"/>
  <c r="J132" i="45"/>
  <c r="I132" i="45"/>
  <c r="F132" i="45"/>
  <c r="E132" i="45"/>
  <c r="D132" i="45"/>
  <c r="C132" i="45"/>
  <c r="K131" i="45"/>
  <c r="J131" i="45"/>
  <c r="I131" i="45"/>
  <c r="F131" i="45"/>
  <c r="E131" i="45"/>
  <c r="D131" i="45"/>
  <c r="C131" i="45"/>
  <c r="K130" i="45"/>
  <c r="J130" i="45"/>
  <c r="I130" i="45"/>
  <c r="F130" i="45"/>
  <c r="E130" i="45"/>
  <c r="D130" i="45"/>
  <c r="C130" i="45"/>
  <c r="K129" i="45"/>
  <c r="J129" i="45"/>
  <c r="I129" i="45"/>
  <c r="F129" i="45"/>
  <c r="E129" i="45"/>
  <c r="D129" i="45"/>
  <c r="C129" i="45"/>
  <c r="K128" i="45"/>
  <c r="J128" i="45"/>
  <c r="I128" i="45"/>
  <c r="F128" i="45"/>
  <c r="E128" i="45"/>
  <c r="D128" i="45"/>
  <c r="C128" i="45"/>
  <c r="K127" i="45"/>
  <c r="J127" i="45"/>
  <c r="I127" i="45"/>
  <c r="F127" i="45"/>
  <c r="E127" i="45"/>
  <c r="D127" i="45"/>
  <c r="C127" i="45"/>
  <c r="K126" i="45"/>
  <c r="J126" i="45"/>
  <c r="I126" i="45"/>
  <c r="F126" i="45"/>
  <c r="E126" i="45"/>
  <c r="D126" i="45"/>
  <c r="C126" i="45"/>
  <c r="K125" i="45"/>
  <c r="J125" i="45"/>
  <c r="I125" i="45"/>
  <c r="F125" i="45"/>
  <c r="E125" i="45"/>
  <c r="D125" i="45"/>
  <c r="C125" i="45"/>
  <c r="K124" i="45"/>
  <c r="M124" i="45" s="1"/>
  <c r="J124" i="45"/>
  <c r="I124" i="45"/>
  <c r="F124" i="45"/>
  <c r="E124" i="45"/>
  <c r="D124" i="45"/>
  <c r="C124" i="45"/>
  <c r="K123" i="45"/>
  <c r="M123" i="45" s="1"/>
  <c r="J123" i="45"/>
  <c r="I123" i="45"/>
  <c r="F123" i="45"/>
  <c r="E123" i="45"/>
  <c r="D123" i="45"/>
  <c r="C123" i="45"/>
  <c r="K122" i="45"/>
  <c r="M122" i="45" s="1"/>
  <c r="J122" i="45"/>
  <c r="I122" i="45"/>
  <c r="F122" i="45"/>
  <c r="E122" i="45"/>
  <c r="D122" i="45"/>
  <c r="C122" i="45"/>
  <c r="K121" i="45"/>
  <c r="M121" i="45" s="1"/>
  <c r="J121" i="45"/>
  <c r="I121" i="45"/>
  <c r="F121" i="45"/>
  <c r="E121" i="45"/>
  <c r="D121" i="45"/>
  <c r="C121" i="45"/>
  <c r="K120" i="45"/>
  <c r="J120" i="45"/>
  <c r="I120" i="45"/>
  <c r="F120" i="45"/>
  <c r="E120" i="45"/>
  <c r="D120" i="45"/>
  <c r="C120" i="45"/>
  <c r="K119" i="45"/>
  <c r="M119" i="45" s="1"/>
  <c r="J119" i="45"/>
  <c r="I119" i="45"/>
  <c r="F119" i="45"/>
  <c r="E119" i="45"/>
  <c r="D119" i="45"/>
  <c r="C119" i="45"/>
  <c r="K118" i="45"/>
  <c r="J118" i="45"/>
  <c r="I118" i="45"/>
  <c r="F118" i="45"/>
  <c r="E118" i="45"/>
  <c r="D118" i="45"/>
  <c r="C118" i="45"/>
  <c r="K117" i="45"/>
  <c r="J117" i="45"/>
  <c r="I117" i="45"/>
  <c r="F117" i="45"/>
  <c r="E117" i="45"/>
  <c r="D117" i="45"/>
  <c r="C117" i="45"/>
  <c r="K116" i="45"/>
  <c r="J116" i="45"/>
  <c r="I116" i="45"/>
  <c r="F116" i="45"/>
  <c r="E116" i="45"/>
  <c r="D116" i="45"/>
  <c r="C116" i="45"/>
  <c r="K115" i="45"/>
  <c r="J115" i="45"/>
  <c r="I115" i="45"/>
  <c r="F115" i="45"/>
  <c r="E115" i="45"/>
  <c r="D115" i="45"/>
  <c r="C115" i="45"/>
  <c r="K114" i="45"/>
  <c r="J114" i="45"/>
  <c r="I114" i="45"/>
  <c r="F114" i="45"/>
  <c r="E114" i="45"/>
  <c r="D114" i="45"/>
  <c r="C114" i="45"/>
  <c r="K113" i="45"/>
  <c r="J113" i="45"/>
  <c r="I113" i="45"/>
  <c r="F113" i="45"/>
  <c r="E113" i="45"/>
  <c r="D113" i="45"/>
  <c r="C113" i="45"/>
  <c r="K112" i="45"/>
  <c r="J112" i="45"/>
  <c r="I112" i="45"/>
  <c r="F112" i="45"/>
  <c r="E112" i="45"/>
  <c r="D112" i="45"/>
  <c r="C112" i="45"/>
  <c r="F111" i="45"/>
  <c r="E111" i="45"/>
  <c r="D111" i="45"/>
  <c r="C111" i="45"/>
  <c r="F110" i="45"/>
  <c r="E110" i="45"/>
  <c r="D110" i="45"/>
  <c r="C110" i="45"/>
  <c r="K109" i="45"/>
  <c r="J109" i="45"/>
  <c r="I109" i="45"/>
  <c r="F109" i="45"/>
  <c r="E109" i="45"/>
  <c r="D109" i="45"/>
  <c r="C109" i="45"/>
  <c r="K108" i="45"/>
  <c r="J108" i="45"/>
  <c r="I108" i="45"/>
  <c r="F108" i="45"/>
  <c r="E108" i="45"/>
  <c r="D108" i="45"/>
  <c r="C108" i="45"/>
  <c r="K107" i="45"/>
  <c r="J107" i="45"/>
  <c r="I107" i="45"/>
  <c r="F107" i="45"/>
  <c r="E107" i="45"/>
  <c r="D107" i="45"/>
  <c r="C107" i="45"/>
  <c r="K106" i="45"/>
  <c r="M106" i="45" s="1"/>
  <c r="J106" i="45"/>
  <c r="I106" i="45"/>
  <c r="F106" i="45"/>
  <c r="E106" i="45"/>
  <c r="D106" i="45"/>
  <c r="C106" i="45"/>
  <c r="K105" i="45"/>
  <c r="J105" i="45"/>
  <c r="I105" i="45"/>
  <c r="F105" i="45"/>
  <c r="E105" i="45"/>
  <c r="D105" i="45"/>
  <c r="C105" i="45"/>
  <c r="K104" i="45"/>
  <c r="J104" i="45"/>
  <c r="I104" i="45"/>
  <c r="F104" i="45"/>
  <c r="E104" i="45"/>
  <c r="D104" i="45"/>
  <c r="C104" i="45"/>
  <c r="K103" i="45"/>
  <c r="J103" i="45"/>
  <c r="I103" i="45"/>
  <c r="F103" i="45"/>
  <c r="E103" i="45"/>
  <c r="D103" i="45"/>
  <c r="C103" i="45"/>
  <c r="K102" i="45"/>
  <c r="J102" i="45"/>
  <c r="I102" i="45"/>
  <c r="F102" i="45"/>
  <c r="E102" i="45"/>
  <c r="D102" i="45"/>
  <c r="C102" i="45"/>
  <c r="K101" i="45"/>
  <c r="J101" i="45"/>
  <c r="I101" i="45"/>
  <c r="F101" i="45"/>
  <c r="E101" i="45"/>
  <c r="D101" i="45"/>
  <c r="C101" i="45"/>
  <c r="J99" i="45"/>
  <c r="K94" i="45"/>
  <c r="J94" i="45"/>
  <c r="I94" i="45"/>
  <c r="H94" i="45"/>
  <c r="F94" i="45"/>
  <c r="E94" i="45"/>
  <c r="D94" i="45"/>
  <c r="C94" i="45"/>
  <c r="K93" i="45"/>
  <c r="J93" i="45"/>
  <c r="I93" i="45"/>
  <c r="H93" i="45"/>
  <c r="F93" i="45"/>
  <c r="E93" i="45"/>
  <c r="D93" i="45"/>
  <c r="C93" i="45"/>
  <c r="K92" i="45"/>
  <c r="U89" i="45" s="1"/>
  <c r="J92" i="45"/>
  <c r="I92" i="45"/>
  <c r="S80" i="45" s="1"/>
  <c r="H92" i="45"/>
  <c r="F92" i="45"/>
  <c r="E92" i="45"/>
  <c r="D92" i="45"/>
  <c r="N83" i="45" s="1"/>
  <c r="C92" i="45"/>
  <c r="M83" i="45" s="1"/>
  <c r="W91" i="45"/>
  <c r="U91" i="45"/>
  <c r="T91" i="45"/>
  <c r="S91" i="45"/>
  <c r="P91" i="45"/>
  <c r="O91" i="45"/>
  <c r="N91" i="45"/>
  <c r="M91" i="45"/>
  <c r="W90" i="45"/>
  <c r="U90" i="45"/>
  <c r="X90" i="45" s="1"/>
  <c r="T90" i="45"/>
  <c r="S90" i="45"/>
  <c r="P90" i="45"/>
  <c r="O90" i="45"/>
  <c r="N90" i="45"/>
  <c r="M90" i="45"/>
  <c r="W89" i="45"/>
  <c r="P89" i="45"/>
  <c r="N89" i="45"/>
  <c r="W88" i="45"/>
  <c r="U88" i="45"/>
  <c r="T88" i="45"/>
  <c r="S88" i="45"/>
  <c r="P88" i="45"/>
  <c r="O88" i="45"/>
  <c r="N88" i="45"/>
  <c r="M88" i="45"/>
  <c r="W87" i="45"/>
  <c r="U87" i="45"/>
  <c r="T87" i="45"/>
  <c r="S87" i="45"/>
  <c r="P87" i="45"/>
  <c r="O87" i="45"/>
  <c r="N87" i="45"/>
  <c r="M87" i="45"/>
  <c r="W86" i="45"/>
  <c r="P86" i="45"/>
  <c r="O86" i="45"/>
  <c r="N86" i="45"/>
  <c r="W85" i="45"/>
  <c r="U85" i="45"/>
  <c r="T85" i="45"/>
  <c r="S85" i="45"/>
  <c r="P85" i="45"/>
  <c r="O85" i="45"/>
  <c r="N85" i="45"/>
  <c r="M85" i="45"/>
  <c r="W84" i="45"/>
  <c r="U84" i="45"/>
  <c r="T84" i="45"/>
  <c r="S84" i="45"/>
  <c r="P84" i="45"/>
  <c r="O84" i="45"/>
  <c r="N84" i="45"/>
  <c r="M84" i="45"/>
  <c r="W83" i="45"/>
  <c r="U83" i="45"/>
  <c r="P83" i="45"/>
  <c r="O83" i="45"/>
  <c r="W82" i="45"/>
  <c r="U82" i="45"/>
  <c r="T82" i="45"/>
  <c r="S82" i="45"/>
  <c r="P82" i="45"/>
  <c r="O82" i="45"/>
  <c r="N82" i="45"/>
  <c r="M82" i="45"/>
  <c r="W81" i="45"/>
  <c r="U81" i="45"/>
  <c r="T81" i="45"/>
  <c r="S81" i="45"/>
  <c r="P81" i="45"/>
  <c r="O81" i="45"/>
  <c r="N81" i="45"/>
  <c r="M81" i="45"/>
  <c r="W80" i="45"/>
  <c r="P80" i="45"/>
  <c r="O80" i="45"/>
  <c r="N80" i="45"/>
  <c r="W79" i="45"/>
  <c r="U79" i="45"/>
  <c r="T79" i="45"/>
  <c r="S79" i="45"/>
  <c r="P79" i="45"/>
  <c r="O79" i="45"/>
  <c r="N79" i="45"/>
  <c r="M79" i="45"/>
  <c r="W78" i="45"/>
  <c r="U78" i="45"/>
  <c r="T78" i="45"/>
  <c r="S78" i="45"/>
  <c r="P78" i="45"/>
  <c r="O78" i="45"/>
  <c r="N78" i="45"/>
  <c r="M78" i="45"/>
  <c r="W77" i="45"/>
  <c r="U77" i="45"/>
  <c r="P77" i="45"/>
  <c r="O77" i="45"/>
  <c r="N77" i="45"/>
  <c r="W76" i="45"/>
  <c r="U76" i="45"/>
  <c r="T76" i="45"/>
  <c r="S76" i="45"/>
  <c r="P76" i="45"/>
  <c r="O76" i="45"/>
  <c r="N76" i="45"/>
  <c r="M76" i="45"/>
  <c r="W75" i="45"/>
  <c r="U75" i="45"/>
  <c r="T75" i="45"/>
  <c r="S75" i="45"/>
  <c r="P75" i="45"/>
  <c r="O75" i="45"/>
  <c r="N75" i="45"/>
  <c r="M75" i="45"/>
  <c r="W74" i="45"/>
  <c r="U74" i="45"/>
  <c r="P74" i="45"/>
  <c r="O74" i="45"/>
  <c r="N74" i="45"/>
  <c r="W73" i="45"/>
  <c r="U73" i="45"/>
  <c r="T73" i="45"/>
  <c r="S73" i="45"/>
  <c r="P73" i="45"/>
  <c r="O73" i="45"/>
  <c r="N73" i="45"/>
  <c r="M73" i="45"/>
  <c r="W72" i="45"/>
  <c r="U72" i="45"/>
  <c r="T72" i="45"/>
  <c r="S72" i="45"/>
  <c r="P72" i="45"/>
  <c r="O72" i="45"/>
  <c r="N72" i="45"/>
  <c r="M72" i="45"/>
  <c r="W71" i="45"/>
  <c r="U71" i="45"/>
  <c r="P71" i="45"/>
  <c r="O71" i="45"/>
  <c r="N71" i="45"/>
  <c r="W70" i="45"/>
  <c r="U70" i="45"/>
  <c r="T70" i="45"/>
  <c r="S70" i="45"/>
  <c r="P70" i="45"/>
  <c r="O70" i="45"/>
  <c r="N70" i="45"/>
  <c r="M70" i="45"/>
  <c r="W69" i="45"/>
  <c r="U69" i="45"/>
  <c r="T69" i="45"/>
  <c r="S69" i="45"/>
  <c r="P69" i="45"/>
  <c r="O69" i="45"/>
  <c r="N69" i="45"/>
  <c r="M69" i="45"/>
  <c r="W68" i="45"/>
  <c r="U68" i="45"/>
  <c r="P68" i="45"/>
  <c r="O68" i="45"/>
  <c r="N68" i="45"/>
  <c r="W67" i="45"/>
  <c r="U67" i="45"/>
  <c r="T67" i="45"/>
  <c r="S67" i="45"/>
  <c r="P67" i="45"/>
  <c r="O67" i="45"/>
  <c r="N67" i="45"/>
  <c r="M67" i="45"/>
  <c r="W66" i="45"/>
  <c r="U66" i="45"/>
  <c r="T66" i="45"/>
  <c r="S66" i="45"/>
  <c r="P66" i="45"/>
  <c r="O66" i="45"/>
  <c r="N66" i="45"/>
  <c r="M66" i="45"/>
  <c r="W65" i="45"/>
  <c r="U65" i="45"/>
  <c r="P65" i="45"/>
  <c r="O65" i="45"/>
  <c r="N65" i="45"/>
  <c r="P64" i="45"/>
  <c r="O64" i="45"/>
  <c r="N64" i="45"/>
  <c r="M64" i="45"/>
  <c r="U63" i="45"/>
  <c r="P63" i="45"/>
  <c r="O63" i="45"/>
  <c r="N63" i="45"/>
  <c r="W62" i="45"/>
  <c r="U62" i="45"/>
  <c r="X62" i="45" s="1"/>
  <c r="T62" i="45"/>
  <c r="S62" i="45"/>
  <c r="P62" i="45"/>
  <c r="O62" i="45"/>
  <c r="N62" i="45"/>
  <c r="M62" i="45"/>
  <c r="W61" i="45"/>
  <c r="U61" i="45"/>
  <c r="T61" i="45"/>
  <c r="S61" i="45"/>
  <c r="P61" i="45"/>
  <c r="O61" i="45"/>
  <c r="N61" i="45"/>
  <c r="M61" i="45"/>
  <c r="W60" i="45"/>
  <c r="U60" i="45"/>
  <c r="P60" i="45"/>
  <c r="O60" i="45"/>
  <c r="N60" i="45"/>
  <c r="W59" i="45"/>
  <c r="U59" i="45"/>
  <c r="T59" i="45"/>
  <c r="S59" i="45"/>
  <c r="P59" i="45"/>
  <c r="O59" i="45"/>
  <c r="N59" i="45"/>
  <c r="M59" i="45"/>
  <c r="W58" i="45"/>
  <c r="U58" i="45"/>
  <c r="T58" i="45"/>
  <c r="S58" i="45"/>
  <c r="P58" i="45"/>
  <c r="O58" i="45"/>
  <c r="N58" i="45"/>
  <c r="M58" i="45"/>
  <c r="W57" i="45"/>
  <c r="U57" i="45"/>
  <c r="P57" i="45"/>
  <c r="O57" i="45"/>
  <c r="N57" i="45"/>
  <c r="W56" i="45"/>
  <c r="U56" i="45"/>
  <c r="T56" i="45"/>
  <c r="X56" i="45" s="1"/>
  <c r="S56" i="45"/>
  <c r="P56" i="45"/>
  <c r="O56" i="45"/>
  <c r="N56" i="45"/>
  <c r="M56" i="45"/>
  <c r="W55" i="45"/>
  <c r="U55" i="45"/>
  <c r="T55" i="45"/>
  <c r="S55" i="45"/>
  <c r="P55" i="45"/>
  <c r="O55" i="45"/>
  <c r="N55" i="45"/>
  <c r="M55" i="45"/>
  <c r="W54" i="45"/>
  <c r="U54" i="45"/>
  <c r="P54" i="45"/>
  <c r="O54" i="45"/>
  <c r="N54" i="45"/>
  <c r="J52" i="45"/>
  <c r="T52" i="45" s="1"/>
  <c r="K47" i="45"/>
  <c r="J47" i="45"/>
  <c r="I47" i="45"/>
  <c r="H47" i="45"/>
  <c r="F47" i="45"/>
  <c r="E47" i="45"/>
  <c r="D47" i="45"/>
  <c r="C47" i="45"/>
  <c r="K46" i="45"/>
  <c r="J46" i="45"/>
  <c r="W46" i="45" s="1"/>
  <c r="I46" i="45"/>
  <c r="H46" i="45"/>
  <c r="F46" i="45"/>
  <c r="E46" i="45"/>
  <c r="D46" i="45"/>
  <c r="C46" i="45"/>
  <c r="K45" i="45"/>
  <c r="U39" i="45" s="1"/>
  <c r="J45" i="45"/>
  <c r="W45" i="45" s="1"/>
  <c r="I45" i="45"/>
  <c r="S21" i="45" s="1"/>
  <c r="H45" i="45"/>
  <c r="F45" i="45"/>
  <c r="P13" i="45" s="1"/>
  <c r="E45" i="45"/>
  <c r="O24" i="45" s="1"/>
  <c r="D45" i="45"/>
  <c r="N42" i="45" s="1"/>
  <c r="C45" i="45"/>
  <c r="M42" i="45" s="1"/>
  <c r="W44" i="45"/>
  <c r="U44" i="45"/>
  <c r="T44" i="45"/>
  <c r="S44" i="45"/>
  <c r="P44" i="45"/>
  <c r="O44" i="45"/>
  <c r="N44" i="45"/>
  <c r="M44" i="45"/>
  <c r="W43" i="45"/>
  <c r="U43" i="45"/>
  <c r="T43" i="45"/>
  <c r="S43" i="45"/>
  <c r="P43" i="45"/>
  <c r="O43" i="45"/>
  <c r="N43" i="45"/>
  <c r="M43" i="45"/>
  <c r="W42" i="45"/>
  <c r="W41" i="45"/>
  <c r="U41" i="45"/>
  <c r="T41" i="45"/>
  <c r="S41" i="45"/>
  <c r="P41" i="45"/>
  <c r="O41" i="45"/>
  <c r="N41" i="45"/>
  <c r="M41" i="45"/>
  <c r="W40" i="45"/>
  <c r="U40" i="45"/>
  <c r="T40" i="45"/>
  <c r="S40" i="45"/>
  <c r="P40" i="45"/>
  <c r="O40" i="45"/>
  <c r="N40" i="45"/>
  <c r="M40" i="45"/>
  <c r="W39" i="45"/>
  <c r="M39" i="45"/>
  <c r="W38" i="45"/>
  <c r="U38" i="45"/>
  <c r="T38" i="45"/>
  <c r="S38" i="45"/>
  <c r="P38" i="45"/>
  <c r="O38" i="45"/>
  <c r="N38" i="45"/>
  <c r="M38" i="45"/>
  <c r="W37" i="45"/>
  <c r="U37" i="45"/>
  <c r="T37" i="45"/>
  <c r="S37" i="45"/>
  <c r="P37" i="45"/>
  <c r="O37" i="45"/>
  <c r="N37" i="45"/>
  <c r="M37" i="45"/>
  <c r="W36" i="45"/>
  <c r="U36" i="45"/>
  <c r="T36" i="45"/>
  <c r="O36" i="45"/>
  <c r="M36" i="45"/>
  <c r="W35" i="45"/>
  <c r="U35" i="45"/>
  <c r="T35" i="45"/>
  <c r="S35" i="45"/>
  <c r="P35" i="45"/>
  <c r="O35" i="45"/>
  <c r="N35" i="45"/>
  <c r="M35" i="45"/>
  <c r="W34" i="45"/>
  <c r="U34" i="45"/>
  <c r="T34" i="45"/>
  <c r="S34" i="45"/>
  <c r="P34" i="45"/>
  <c r="O34" i="45"/>
  <c r="N34" i="45"/>
  <c r="M34" i="45"/>
  <c r="W33" i="45"/>
  <c r="T33" i="45"/>
  <c r="P33" i="45"/>
  <c r="O33" i="45"/>
  <c r="M33" i="45"/>
  <c r="W32" i="45"/>
  <c r="U32" i="45"/>
  <c r="T32" i="45"/>
  <c r="S32" i="45"/>
  <c r="P32" i="45"/>
  <c r="O32" i="45"/>
  <c r="N32" i="45"/>
  <c r="M32" i="45"/>
  <c r="W31" i="45"/>
  <c r="U31" i="45"/>
  <c r="T31" i="45"/>
  <c r="S31" i="45"/>
  <c r="P31" i="45"/>
  <c r="O31" i="45"/>
  <c r="N31" i="45"/>
  <c r="M31" i="45"/>
  <c r="W30" i="45"/>
  <c r="U30" i="45"/>
  <c r="T30" i="45"/>
  <c r="M30" i="45"/>
  <c r="W29" i="45"/>
  <c r="U29" i="45"/>
  <c r="T29" i="45"/>
  <c r="S29" i="45"/>
  <c r="P29" i="45"/>
  <c r="O29" i="45"/>
  <c r="N29" i="45"/>
  <c r="M29" i="45"/>
  <c r="W28" i="45"/>
  <c r="U28" i="45"/>
  <c r="T28" i="45"/>
  <c r="S28" i="45"/>
  <c r="P28" i="45"/>
  <c r="O28" i="45"/>
  <c r="N28" i="45"/>
  <c r="M28" i="45"/>
  <c r="W27" i="45"/>
  <c r="M27" i="45"/>
  <c r="W26" i="45"/>
  <c r="U26" i="45"/>
  <c r="X26" i="45" s="1"/>
  <c r="T26" i="45"/>
  <c r="S26" i="45"/>
  <c r="P26" i="45"/>
  <c r="O26" i="45"/>
  <c r="N26" i="45"/>
  <c r="M26" i="45"/>
  <c r="W25" i="45"/>
  <c r="U25" i="45"/>
  <c r="T25" i="45"/>
  <c r="S25" i="45"/>
  <c r="P25" i="45"/>
  <c r="O25" i="45"/>
  <c r="N25" i="45"/>
  <c r="M25" i="45"/>
  <c r="W24" i="45"/>
  <c r="U24" i="45"/>
  <c r="P24" i="45"/>
  <c r="M24" i="45"/>
  <c r="W23" i="45"/>
  <c r="U23" i="45"/>
  <c r="T23" i="45"/>
  <c r="S23" i="45"/>
  <c r="P23" i="45"/>
  <c r="O23" i="45"/>
  <c r="N23" i="45"/>
  <c r="M23" i="45"/>
  <c r="W22" i="45"/>
  <c r="U22" i="45"/>
  <c r="T22" i="45"/>
  <c r="S22" i="45"/>
  <c r="P22" i="45"/>
  <c r="O22" i="45"/>
  <c r="N22" i="45"/>
  <c r="M22" i="45"/>
  <c r="W21" i="45"/>
  <c r="U21" i="45"/>
  <c r="T21" i="45"/>
  <c r="P21" i="45"/>
  <c r="M21" i="45"/>
  <c r="W20" i="45"/>
  <c r="U20" i="45"/>
  <c r="X20" i="45" s="1"/>
  <c r="T20" i="45"/>
  <c r="S20" i="45"/>
  <c r="P20" i="45"/>
  <c r="O20" i="45"/>
  <c r="N20" i="45"/>
  <c r="M20" i="45"/>
  <c r="W19" i="45"/>
  <c r="U19" i="45"/>
  <c r="T19" i="45"/>
  <c r="X19" i="45" s="1"/>
  <c r="S19" i="45"/>
  <c r="P19" i="45"/>
  <c r="O19" i="45"/>
  <c r="N19" i="45"/>
  <c r="M19" i="45"/>
  <c r="W18" i="45"/>
  <c r="U18" i="45"/>
  <c r="T18" i="45"/>
  <c r="M18" i="45"/>
  <c r="P17" i="45"/>
  <c r="O17" i="45"/>
  <c r="N17" i="45"/>
  <c r="M17" i="45"/>
  <c r="U16" i="45"/>
  <c r="T16" i="45"/>
  <c r="M16" i="45"/>
  <c r="W15" i="45"/>
  <c r="U15" i="45"/>
  <c r="T15" i="45"/>
  <c r="S15" i="45"/>
  <c r="P15" i="45"/>
  <c r="O15" i="45"/>
  <c r="N15" i="45"/>
  <c r="M15" i="45"/>
  <c r="W14" i="45"/>
  <c r="U14" i="45"/>
  <c r="T14" i="45"/>
  <c r="S14" i="45"/>
  <c r="P14" i="45"/>
  <c r="O14" i="45"/>
  <c r="N14" i="45"/>
  <c r="M14" i="45"/>
  <c r="W13" i="45"/>
  <c r="O13" i="45"/>
  <c r="M13" i="45"/>
  <c r="W12" i="45"/>
  <c r="U12" i="45"/>
  <c r="T12" i="45"/>
  <c r="S12" i="45"/>
  <c r="P12" i="45"/>
  <c r="O12" i="45"/>
  <c r="N12" i="45"/>
  <c r="M12" i="45"/>
  <c r="W11" i="45"/>
  <c r="U11" i="45"/>
  <c r="T11" i="45"/>
  <c r="S11" i="45"/>
  <c r="P11" i="45"/>
  <c r="O11" i="45"/>
  <c r="N11" i="45"/>
  <c r="M11" i="45"/>
  <c r="W10" i="45"/>
  <c r="P10" i="45"/>
  <c r="M10" i="45"/>
  <c r="W9" i="45"/>
  <c r="U9" i="45"/>
  <c r="T9" i="45"/>
  <c r="S9" i="45"/>
  <c r="P9" i="45"/>
  <c r="O9" i="45"/>
  <c r="N9" i="45"/>
  <c r="M9" i="45"/>
  <c r="W8" i="45"/>
  <c r="U8" i="45"/>
  <c r="T8" i="45"/>
  <c r="S8" i="45"/>
  <c r="P8" i="45"/>
  <c r="O8" i="45"/>
  <c r="N8" i="45"/>
  <c r="M8" i="45"/>
  <c r="W7" i="45"/>
  <c r="M7" i="45"/>
  <c r="T5" i="45"/>
  <c r="H53" i="30"/>
  <c r="I53" i="30"/>
  <c r="J53" i="30"/>
  <c r="K53" i="30"/>
  <c r="H94" i="12"/>
  <c r="I94" i="12"/>
  <c r="J53" i="22"/>
  <c r="F85" i="33"/>
  <c r="H85" i="33"/>
  <c r="I85" i="33"/>
  <c r="J85" i="33"/>
  <c r="M85" i="33" s="1"/>
  <c r="C86" i="33"/>
  <c r="D86" i="33"/>
  <c r="E86" i="33"/>
  <c r="F86" i="33"/>
  <c r="H86" i="33"/>
  <c r="I86" i="33"/>
  <c r="J86" i="33"/>
  <c r="K86" i="33"/>
  <c r="C87" i="33"/>
  <c r="D87" i="33"/>
  <c r="E87" i="33"/>
  <c r="F87" i="33"/>
  <c r="H87" i="33"/>
  <c r="I87" i="33"/>
  <c r="J87" i="33"/>
  <c r="K87" i="33"/>
  <c r="I88" i="33"/>
  <c r="J88" i="33"/>
  <c r="K88" i="33"/>
  <c r="M88" i="33" s="1"/>
  <c r="E89" i="33"/>
  <c r="F89" i="33"/>
  <c r="H89" i="33"/>
  <c r="I79" i="33"/>
  <c r="J79" i="33"/>
  <c r="K79" i="33"/>
  <c r="F80" i="33"/>
  <c r="H80" i="33"/>
  <c r="C81" i="33"/>
  <c r="D81" i="33"/>
  <c r="E81" i="33"/>
  <c r="F81" i="33"/>
  <c r="H81" i="33"/>
  <c r="I81" i="33"/>
  <c r="J81" i="33"/>
  <c r="K81" i="33"/>
  <c r="M78" i="30"/>
  <c r="M79" i="30"/>
  <c r="M95" i="28"/>
  <c r="K45" i="21"/>
  <c r="J45" i="21"/>
  <c r="K21" i="21"/>
  <c r="J21" i="21"/>
  <c r="H25" i="33"/>
  <c r="T5" i="30"/>
  <c r="H23" i="30"/>
  <c r="J101" i="12"/>
  <c r="C84" i="33"/>
  <c r="D84" i="33"/>
  <c r="E84" i="33"/>
  <c r="F84" i="33"/>
  <c r="H84" i="33"/>
  <c r="I84" i="33"/>
  <c r="J84" i="33"/>
  <c r="K84" i="33"/>
  <c r="C78" i="33"/>
  <c r="D78" i="33"/>
  <c r="E78" i="33"/>
  <c r="F78" i="33"/>
  <c r="H78" i="33"/>
  <c r="I78" i="33"/>
  <c r="J78" i="33"/>
  <c r="K78" i="33"/>
  <c r="W47" i="30"/>
  <c r="W48" i="30"/>
  <c r="W49" i="30"/>
  <c r="W50" i="30"/>
  <c r="W51" i="30"/>
  <c r="W52" i="30"/>
  <c r="W42" i="30"/>
  <c r="W43" i="30"/>
  <c r="W44" i="30"/>
  <c r="W20" i="30"/>
  <c r="W21" i="30"/>
  <c r="O20" i="30"/>
  <c r="P20" i="30"/>
  <c r="R20" i="30"/>
  <c r="S20" i="30"/>
  <c r="T20" i="30"/>
  <c r="U20" i="30"/>
  <c r="O21" i="30"/>
  <c r="P21" i="30"/>
  <c r="R21" i="30"/>
  <c r="S21" i="30"/>
  <c r="T21" i="30"/>
  <c r="U21" i="30"/>
  <c r="W64" i="28"/>
  <c r="W65" i="28"/>
  <c r="W52" i="28"/>
  <c r="O24" i="28"/>
  <c r="P24" i="28"/>
  <c r="R24" i="28"/>
  <c r="S24" i="28"/>
  <c r="T24" i="28"/>
  <c r="U24" i="28"/>
  <c r="W24" i="28"/>
  <c r="O25" i="28"/>
  <c r="P25" i="28"/>
  <c r="R25" i="28"/>
  <c r="S25" i="28"/>
  <c r="T25" i="28"/>
  <c r="U25" i="28"/>
  <c r="O26" i="28"/>
  <c r="P26" i="28"/>
  <c r="R26" i="28"/>
  <c r="S26" i="28"/>
  <c r="T26" i="28"/>
  <c r="U26" i="28"/>
  <c r="O27" i="28"/>
  <c r="P27" i="28"/>
  <c r="R27" i="28"/>
  <c r="S27" i="28"/>
  <c r="T27" i="28"/>
  <c r="U27" i="28"/>
  <c r="F68" i="28"/>
  <c r="F107" i="28" s="1"/>
  <c r="H68" i="28"/>
  <c r="H107" i="28" s="1"/>
  <c r="I68" i="28"/>
  <c r="I107" i="28" s="1"/>
  <c r="C74" i="28"/>
  <c r="D74" i="28"/>
  <c r="E74" i="28"/>
  <c r="F74" i="28"/>
  <c r="H74" i="28"/>
  <c r="H113" i="28" s="1"/>
  <c r="I74" i="28"/>
  <c r="I113" i="28" s="1"/>
  <c r="C75" i="28"/>
  <c r="D75" i="28"/>
  <c r="E75" i="28"/>
  <c r="E114" i="28" s="1"/>
  <c r="F75" i="28"/>
  <c r="F114" i="28" s="1"/>
  <c r="H75" i="28"/>
  <c r="H114" i="28" s="1"/>
  <c r="I75" i="28"/>
  <c r="I114" i="28" s="1"/>
  <c r="C76" i="28"/>
  <c r="D76" i="28"/>
  <c r="E76" i="28"/>
  <c r="F76" i="28"/>
  <c r="H76" i="28"/>
  <c r="H115" i="28" s="1"/>
  <c r="I76" i="28"/>
  <c r="I115" i="28" s="1"/>
  <c r="C77" i="28"/>
  <c r="D77" i="28"/>
  <c r="D116" i="28" s="1"/>
  <c r="E77" i="28"/>
  <c r="E116" i="28" s="1"/>
  <c r="F77" i="28"/>
  <c r="F116" i="28" s="1"/>
  <c r="H77" i="28"/>
  <c r="I77" i="28"/>
  <c r="X81" i="47" l="1"/>
  <c r="M112" i="47"/>
  <c r="M117" i="47"/>
  <c r="X67" i="47"/>
  <c r="X68" i="47"/>
  <c r="X71" i="47"/>
  <c r="T74" i="47"/>
  <c r="X74" i="47" s="1"/>
  <c r="X85" i="47"/>
  <c r="X91" i="47"/>
  <c r="M127" i="47"/>
  <c r="M128" i="47"/>
  <c r="M129" i="47"/>
  <c r="M130" i="47"/>
  <c r="M132" i="47"/>
  <c r="M133" i="47"/>
  <c r="M134" i="47"/>
  <c r="X87" i="47"/>
  <c r="M116" i="47"/>
  <c r="X69" i="47"/>
  <c r="T77" i="47"/>
  <c r="W92" i="47"/>
  <c r="M114" i="47"/>
  <c r="U77" i="47"/>
  <c r="M115" i="47"/>
  <c r="T57" i="47"/>
  <c r="X57" i="47" s="1"/>
  <c r="T80" i="47"/>
  <c r="T86" i="47"/>
  <c r="X86" i="47" s="1"/>
  <c r="M118" i="47"/>
  <c r="T54" i="47"/>
  <c r="T60" i="47"/>
  <c r="X60" i="47" s="1"/>
  <c r="T63" i="47"/>
  <c r="X63" i="47" s="1"/>
  <c r="T65" i="47"/>
  <c r="X65" i="47" s="1"/>
  <c r="U80" i="47"/>
  <c r="T83" i="47"/>
  <c r="X83" i="47" s="1"/>
  <c r="T89" i="47"/>
  <c r="X89" i="47" s="1"/>
  <c r="M108" i="47"/>
  <c r="X54" i="47"/>
  <c r="M107" i="47"/>
  <c r="M109" i="47"/>
  <c r="K139" i="47"/>
  <c r="M119" i="47"/>
  <c r="M120" i="47"/>
  <c r="M122" i="47"/>
  <c r="M124" i="47"/>
  <c r="M125" i="47"/>
  <c r="M131" i="47"/>
  <c r="M135" i="47"/>
  <c r="M136" i="47"/>
  <c r="M137" i="47"/>
  <c r="M138" i="47"/>
  <c r="X40" i="47"/>
  <c r="X44" i="47"/>
  <c r="M113" i="47"/>
  <c r="J141" i="47"/>
  <c r="X14" i="47"/>
  <c r="X36" i="47"/>
  <c r="X42" i="47"/>
  <c r="K141" i="47"/>
  <c r="X12" i="47"/>
  <c r="T45" i="47"/>
  <c r="X39" i="47"/>
  <c r="M101" i="47"/>
  <c r="X30" i="47"/>
  <c r="X24" i="47"/>
  <c r="W47" i="47"/>
  <c r="X10" i="47"/>
  <c r="J140" i="47"/>
  <c r="W46" i="47"/>
  <c r="X18" i="47"/>
  <c r="K140" i="47"/>
  <c r="S86" i="47"/>
  <c r="S93" i="47"/>
  <c r="S13" i="47"/>
  <c r="S21" i="47"/>
  <c r="S47" i="47"/>
  <c r="S46" i="47"/>
  <c r="S33" i="47"/>
  <c r="X72" i="46"/>
  <c r="X85" i="46"/>
  <c r="X73" i="46"/>
  <c r="X67" i="46"/>
  <c r="M114" i="46"/>
  <c r="M119" i="46"/>
  <c r="X79" i="46"/>
  <c r="M133" i="46"/>
  <c r="M108" i="46"/>
  <c r="M104" i="46"/>
  <c r="T74" i="46"/>
  <c r="T68" i="46"/>
  <c r="X43" i="46"/>
  <c r="U33" i="46"/>
  <c r="U16" i="46"/>
  <c r="M120" i="46"/>
  <c r="X31" i="46"/>
  <c r="U47" i="46"/>
  <c r="X47" i="46" s="1"/>
  <c r="M112" i="46"/>
  <c r="U24" i="46"/>
  <c r="U27" i="46"/>
  <c r="U39" i="46"/>
  <c r="X39" i="46" s="1"/>
  <c r="U10" i="46"/>
  <c r="U13" i="46"/>
  <c r="X13" i="46" s="1"/>
  <c r="X26" i="46"/>
  <c r="U46" i="46"/>
  <c r="X46" i="46" s="1"/>
  <c r="U18" i="46"/>
  <c r="X38" i="46"/>
  <c r="W45" i="46"/>
  <c r="M134" i="46"/>
  <c r="X27" i="46"/>
  <c r="T47" i="46"/>
  <c r="J140" i="46"/>
  <c r="M105" i="46"/>
  <c r="M107" i="46"/>
  <c r="X21" i="46"/>
  <c r="W46" i="46"/>
  <c r="K140" i="46"/>
  <c r="M140" i="46" s="1"/>
  <c r="X9" i="46"/>
  <c r="T33" i="46"/>
  <c r="X33" i="46" s="1"/>
  <c r="X88" i="46"/>
  <c r="W93" i="46"/>
  <c r="X90" i="46"/>
  <c r="M117" i="46"/>
  <c r="M118" i="46"/>
  <c r="M122" i="46"/>
  <c r="M127" i="46"/>
  <c r="M115" i="46"/>
  <c r="M130" i="46"/>
  <c r="X78" i="46"/>
  <c r="M113" i="46"/>
  <c r="M137" i="46"/>
  <c r="X62" i="46"/>
  <c r="X56" i="46"/>
  <c r="X83" i="46"/>
  <c r="X68" i="46"/>
  <c r="T86" i="46"/>
  <c r="M103" i="46"/>
  <c r="T60" i="46"/>
  <c r="X60" i="46" s="1"/>
  <c r="T80" i="46"/>
  <c r="X80" i="46" s="1"/>
  <c r="M106" i="46"/>
  <c r="K141" i="46"/>
  <c r="M141" i="46" s="1"/>
  <c r="S80" i="46"/>
  <c r="S54" i="46"/>
  <c r="S60" i="46"/>
  <c r="S89" i="46"/>
  <c r="S65" i="46"/>
  <c r="S68" i="46"/>
  <c r="S57" i="46"/>
  <c r="S92" i="46" s="1"/>
  <c r="S83" i="46"/>
  <c r="S63" i="46"/>
  <c r="S93" i="46"/>
  <c r="S86" i="46"/>
  <c r="S71" i="46"/>
  <c r="S74" i="46"/>
  <c r="S47" i="46"/>
  <c r="S36" i="46"/>
  <c r="S18" i="46"/>
  <c r="S24" i="46"/>
  <c r="S30" i="46"/>
  <c r="S33" i="46"/>
  <c r="S46" i="46"/>
  <c r="I141" i="46"/>
  <c r="S21" i="46"/>
  <c r="S10" i="46"/>
  <c r="S16" i="46"/>
  <c r="S13" i="46"/>
  <c r="I139" i="46"/>
  <c r="S39" i="46"/>
  <c r="X78" i="45"/>
  <c r="U86" i="45"/>
  <c r="U80" i="45"/>
  <c r="X21" i="45"/>
  <c r="M118" i="45"/>
  <c r="M133" i="45"/>
  <c r="T10" i="45"/>
  <c r="T13" i="45"/>
  <c r="T27" i="45"/>
  <c r="T45" i="45" s="1"/>
  <c r="U33" i="45"/>
  <c r="X16" i="45"/>
  <c r="T7" i="45"/>
  <c r="U10" i="45"/>
  <c r="U13" i="45"/>
  <c r="U27" i="45"/>
  <c r="U42" i="45"/>
  <c r="J139" i="45"/>
  <c r="X36" i="45"/>
  <c r="U7" i="45"/>
  <c r="U45" i="45" s="1"/>
  <c r="T24" i="45"/>
  <c r="X18" i="45"/>
  <c r="T39" i="45"/>
  <c r="X39" i="45" s="1"/>
  <c r="M107" i="45"/>
  <c r="M108" i="45"/>
  <c r="S33" i="45"/>
  <c r="R8" i="36"/>
  <c r="R9" i="36" s="1"/>
  <c r="Q8" i="36"/>
  <c r="Q9" i="36" s="1"/>
  <c r="F27" i="19"/>
  <c r="M24" i="47"/>
  <c r="M36" i="47"/>
  <c r="M46" i="47"/>
  <c r="M47" i="47"/>
  <c r="N60" i="47"/>
  <c r="O80" i="47"/>
  <c r="M7" i="47"/>
  <c r="M27" i="47"/>
  <c r="M39" i="47"/>
  <c r="O60" i="47"/>
  <c r="M16" i="47"/>
  <c r="M18" i="47"/>
  <c r="M30" i="47"/>
  <c r="M42" i="47"/>
  <c r="O71" i="47"/>
  <c r="O45" i="47"/>
  <c r="M21" i="47"/>
  <c r="M33" i="47"/>
  <c r="O54" i="47"/>
  <c r="O92" i="47" s="1"/>
  <c r="O74" i="47"/>
  <c r="O83" i="47"/>
  <c r="M10" i="47"/>
  <c r="O57" i="47"/>
  <c r="N68" i="47"/>
  <c r="O94" i="46"/>
  <c r="M93" i="46"/>
  <c r="O93" i="46"/>
  <c r="N13" i="46"/>
  <c r="P77" i="46"/>
  <c r="D93" i="46"/>
  <c r="D140" i="46" s="1"/>
  <c r="N43" i="46"/>
  <c r="P63" i="46"/>
  <c r="P68" i="46"/>
  <c r="P80" i="46"/>
  <c r="F141" i="46"/>
  <c r="N47" i="46"/>
  <c r="P54" i="46"/>
  <c r="N39" i="46"/>
  <c r="N33" i="46"/>
  <c r="P57" i="46"/>
  <c r="P71" i="46"/>
  <c r="P83" i="46"/>
  <c r="P93" i="46"/>
  <c r="P60" i="46"/>
  <c r="P74" i="46"/>
  <c r="N80" i="47"/>
  <c r="O89" i="47"/>
  <c r="F139" i="47"/>
  <c r="N94" i="47"/>
  <c r="D141" i="47"/>
  <c r="P92" i="47"/>
  <c r="O93" i="47"/>
  <c r="O94" i="47"/>
  <c r="E141" i="47"/>
  <c r="O86" i="47"/>
  <c r="P93" i="47"/>
  <c r="P94" i="47"/>
  <c r="X47" i="47"/>
  <c r="M139" i="47"/>
  <c r="T93" i="47"/>
  <c r="M57" i="47"/>
  <c r="M65" i="47"/>
  <c r="M77" i="47"/>
  <c r="M89" i="47"/>
  <c r="M93" i="47"/>
  <c r="W93" i="47"/>
  <c r="T94" i="47"/>
  <c r="I139" i="47"/>
  <c r="H140" i="47"/>
  <c r="F141" i="47"/>
  <c r="O46" i="47"/>
  <c r="P46" i="47"/>
  <c r="U93" i="47"/>
  <c r="S10" i="47"/>
  <c r="N16" i="47"/>
  <c r="S18" i="47"/>
  <c r="N24" i="47"/>
  <c r="S30" i="47"/>
  <c r="N36" i="47"/>
  <c r="S42" i="47"/>
  <c r="N57" i="47"/>
  <c r="S63" i="47"/>
  <c r="N65" i="47"/>
  <c r="S71" i="47"/>
  <c r="N77" i="47"/>
  <c r="S83" i="47"/>
  <c r="N89" i="47"/>
  <c r="N93" i="47"/>
  <c r="U94" i="47"/>
  <c r="I140" i="47"/>
  <c r="H141" i="47"/>
  <c r="S94" i="47"/>
  <c r="H139" i="47"/>
  <c r="W45" i="47"/>
  <c r="M54" i="47"/>
  <c r="M74" i="47"/>
  <c r="M86" i="47"/>
  <c r="M94" i="47"/>
  <c r="S7" i="47"/>
  <c r="S27" i="47"/>
  <c r="S39" i="47"/>
  <c r="U46" i="47"/>
  <c r="X46" i="47" s="1"/>
  <c r="N54" i="47"/>
  <c r="N74" i="47"/>
  <c r="N86" i="47"/>
  <c r="C139" i="47"/>
  <c r="M63" i="47"/>
  <c r="M71" i="47"/>
  <c r="D139" i="47"/>
  <c r="N10" i="47"/>
  <c r="N45" i="47" s="1"/>
  <c r="S16" i="47"/>
  <c r="N18" i="47"/>
  <c r="S24" i="47"/>
  <c r="U27" i="47"/>
  <c r="X27" i="47" s="1"/>
  <c r="N30" i="47"/>
  <c r="S57" i="47"/>
  <c r="N63" i="47"/>
  <c r="S65" i="47"/>
  <c r="N71" i="47"/>
  <c r="S77" i="47"/>
  <c r="N7" i="46"/>
  <c r="M16" i="46"/>
  <c r="N18" i="46"/>
  <c r="M21" i="46"/>
  <c r="M36" i="46"/>
  <c r="M46" i="46"/>
  <c r="C141" i="46"/>
  <c r="N16" i="46"/>
  <c r="N21" i="46"/>
  <c r="N36" i="46"/>
  <c r="M42" i="46"/>
  <c r="M39" i="46"/>
  <c r="N46" i="46"/>
  <c r="N42" i="46"/>
  <c r="M92" i="46"/>
  <c r="D139" i="46"/>
  <c r="M10" i="46"/>
  <c r="M24" i="46"/>
  <c r="N27" i="46"/>
  <c r="C139" i="46"/>
  <c r="N10" i="46"/>
  <c r="M7" i="46"/>
  <c r="M18" i="46"/>
  <c r="M13" i="46"/>
  <c r="M30" i="46"/>
  <c r="N92" i="46"/>
  <c r="O10" i="46"/>
  <c r="T16" i="46"/>
  <c r="X16" i="46" s="1"/>
  <c r="O18" i="46"/>
  <c r="T24" i="46"/>
  <c r="X24" i="46" s="1"/>
  <c r="M27" i="46"/>
  <c r="O30" i="46"/>
  <c r="T36" i="46"/>
  <c r="O42" i="46"/>
  <c r="W47" i="46"/>
  <c r="T57" i="46"/>
  <c r="X57" i="46" s="1"/>
  <c r="O63" i="46"/>
  <c r="T65" i="46"/>
  <c r="O71" i="46"/>
  <c r="T77" i="46"/>
  <c r="O83" i="46"/>
  <c r="T89" i="46"/>
  <c r="W92" i="46"/>
  <c r="T93" i="46"/>
  <c r="F139" i="46"/>
  <c r="E140" i="46"/>
  <c r="D141" i="46"/>
  <c r="C140" i="46"/>
  <c r="X7" i="46"/>
  <c r="P18" i="46"/>
  <c r="P30" i="46"/>
  <c r="U36" i="46"/>
  <c r="X36" i="46" s="1"/>
  <c r="P42" i="46"/>
  <c r="U65" i="46"/>
  <c r="U77" i="46"/>
  <c r="U89" i="46"/>
  <c r="U93" i="46"/>
  <c r="X93" i="46" s="1"/>
  <c r="S94" i="46"/>
  <c r="F140" i="46"/>
  <c r="E141" i="46"/>
  <c r="P27" i="46"/>
  <c r="P39" i="46"/>
  <c r="U74" i="46"/>
  <c r="X74" i="46" s="1"/>
  <c r="U86" i="46"/>
  <c r="X86" i="46" s="1"/>
  <c r="J139" i="46"/>
  <c r="I140" i="46"/>
  <c r="T94" i="46"/>
  <c r="X94" i="46" s="1"/>
  <c r="T10" i="46"/>
  <c r="X10" i="46" s="1"/>
  <c r="O16" i="46"/>
  <c r="T18" i="46"/>
  <c r="X18" i="46" s="1"/>
  <c r="O24" i="46"/>
  <c r="T30" i="46"/>
  <c r="T42" i="46"/>
  <c r="X42" i="46" s="1"/>
  <c r="O57" i="46"/>
  <c r="T63" i="46"/>
  <c r="O65" i="46"/>
  <c r="T71" i="46"/>
  <c r="O77" i="46"/>
  <c r="O89" i="46"/>
  <c r="M94" i="46"/>
  <c r="W94" i="46"/>
  <c r="K139" i="46"/>
  <c r="P16" i="46"/>
  <c r="P24" i="46"/>
  <c r="U30" i="46"/>
  <c r="X54" i="46"/>
  <c r="U63" i="46"/>
  <c r="X63" i="46" s="1"/>
  <c r="U71" i="46"/>
  <c r="X84" i="45"/>
  <c r="X91" i="45"/>
  <c r="X79" i="45"/>
  <c r="X82" i="45"/>
  <c r="M101" i="45"/>
  <c r="X58" i="45"/>
  <c r="S60" i="45"/>
  <c r="S68" i="45"/>
  <c r="M109" i="45"/>
  <c r="M116" i="45"/>
  <c r="X72" i="45"/>
  <c r="S74" i="45"/>
  <c r="X70" i="45"/>
  <c r="S77" i="45"/>
  <c r="X12" i="45"/>
  <c r="X14" i="45"/>
  <c r="N33" i="45"/>
  <c r="X88" i="45"/>
  <c r="N21" i="45"/>
  <c r="N30" i="45"/>
  <c r="T42" i="45"/>
  <c r="T74" i="45"/>
  <c r="X74" i="45" s="1"/>
  <c r="W92" i="45"/>
  <c r="K140" i="45"/>
  <c r="K141" i="45"/>
  <c r="N18" i="45"/>
  <c r="N24" i="45"/>
  <c r="N27" i="45"/>
  <c r="M102" i="45"/>
  <c r="M45" i="45"/>
  <c r="N10" i="45"/>
  <c r="N13" i="45"/>
  <c r="N36" i="45"/>
  <c r="S46" i="45"/>
  <c r="T57" i="45"/>
  <c r="X57" i="45" s="1"/>
  <c r="N94" i="45"/>
  <c r="N7" i="45"/>
  <c r="N16" i="45"/>
  <c r="X55" i="45"/>
  <c r="T80" i="45"/>
  <c r="X80" i="45" s="1"/>
  <c r="M128" i="45"/>
  <c r="X24" i="45"/>
  <c r="X28" i="45"/>
  <c r="X29" i="45"/>
  <c r="X33" i="45"/>
  <c r="T65" i="45"/>
  <c r="X65" i="45" s="1"/>
  <c r="T83" i="45"/>
  <c r="M126" i="45"/>
  <c r="M132" i="45"/>
  <c r="X11" i="45"/>
  <c r="X66" i="45"/>
  <c r="S13" i="45"/>
  <c r="O16" i="45"/>
  <c r="S24" i="45"/>
  <c r="O27" i="45"/>
  <c r="X32" i="45"/>
  <c r="P36" i="45"/>
  <c r="N39" i="45"/>
  <c r="X44" i="45"/>
  <c r="T47" i="45"/>
  <c r="S54" i="45"/>
  <c r="X59" i="45"/>
  <c r="T60" i="45"/>
  <c r="X60" i="45" s="1"/>
  <c r="X67" i="45"/>
  <c r="T68" i="45"/>
  <c r="X68" i="45" s="1"/>
  <c r="X75" i="45"/>
  <c r="X76" i="45"/>
  <c r="T77" i="45"/>
  <c r="X77" i="45" s="1"/>
  <c r="X83" i="45"/>
  <c r="S86" i="45"/>
  <c r="D139" i="45"/>
  <c r="C140" i="45"/>
  <c r="C141" i="45"/>
  <c r="W94" i="45"/>
  <c r="M125" i="45"/>
  <c r="S47" i="45"/>
  <c r="O7" i="45"/>
  <c r="P16" i="45"/>
  <c r="O18" i="45"/>
  <c r="X22" i="45"/>
  <c r="X23" i="45"/>
  <c r="P27" i="45"/>
  <c r="S36" i="45"/>
  <c r="O39" i="45"/>
  <c r="U46" i="45"/>
  <c r="U47" i="45"/>
  <c r="T54" i="45"/>
  <c r="X54" i="45" s="1"/>
  <c r="S89" i="45"/>
  <c r="E139" i="45"/>
  <c r="D140" i="45"/>
  <c r="M127" i="45"/>
  <c r="M129" i="45"/>
  <c r="M130" i="45"/>
  <c r="M131" i="45"/>
  <c r="P7" i="45"/>
  <c r="S16" i="45"/>
  <c r="P18" i="45"/>
  <c r="X25" i="45"/>
  <c r="S27" i="45"/>
  <c r="O30" i="45"/>
  <c r="X34" i="45"/>
  <c r="X35" i="45"/>
  <c r="P39" i="45"/>
  <c r="O42" i="45"/>
  <c r="M46" i="45"/>
  <c r="M47" i="45"/>
  <c r="W47" i="45"/>
  <c r="U92" i="45"/>
  <c r="M60" i="45"/>
  <c r="X61" i="45"/>
  <c r="S63" i="45"/>
  <c r="M68" i="45"/>
  <c r="X69" i="45"/>
  <c r="S71" i="45"/>
  <c r="X85" i="45"/>
  <c r="X87" i="45"/>
  <c r="T89" i="45"/>
  <c r="X89" i="45" s="1"/>
  <c r="O93" i="45"/>
  <c r="O94" i="45"/>
  <c r="M103" i="45"/>
  <c r="M104" i="45"/>
  <c r="M105" i="45"/>
  <c r="S7" i="45"/>
  <c r="O10" i="45"/>
  <c r="X15" i="45"/>
  <c r="S18" i="45"/>
  <c r="O21" i="45"/>
  <c r="P30" i="45"/>
  <c r="X37" i="45"/>
  <c r="S39" i="45"/>
  <c r="P42" i="45"/>
  <c r="N46" i="45"/>
  <c r="N47" i="45"/>
  <c r="S57" i="45"/>
  <c r="T63" i="45"/>
  <c r="X63" i="45" s="1"/>
  <c r="S65" i="45"/>
  <c r="T71" i="45"/>
  <c r="X71" i="45" s="1"/>
  <c r="P93" i="45"/>
  <c r="P94" i="45"/>
  <c r="S30" i="45"/>
  <c r="S42" i="45"/>
  <c r="O46" i="45"/>
  <c r="O47" i="45"/>
  <c r="N92" i="45"/>
  <c r="I139" i="45"/>
  <c r="S10" i="45"/>
  <c r="X38" i="45"/>
  <c r="P46" i="45"/>
  <c r="P47" i="45"/>
  <c r="S93" i="45"/>
  <c r="I141" i="45"/>
  <c r="M112" i="45"/>
  <c r="M113" i="45"/>
  <c r="M114" i="45"/>
  <c r="M115" i="45"/>
  <c r="F139" i="45"/>
  <c r="X8" i="45"/>
  <c r="X9" i="45"/>
  <c r="X30" i="45"/>
  <c r="X31" i="45"/>
  <c r="X40" i="45"/>
  <c r="X41" i="45"/>
  <c r="X42" i="45"/>
  <c r="X43" i="45"/>
  <c r="P92" i="45"/>
  <c r="X73" i="45"/>
  <c r="M80" i="45"/>
  <c r="X81" i="45"/>
  <c r="S83" i="45"/>
  <c r="O89" i="45"/>
  <c r="O92" i="45" s="1"/>
  <c r="K139" i="45"/>
  <c r="M139" i="45" s="1"/>
  <c r="T93" i="45"/>
  <c r="J141" i="45"/>
  <c r="M117" i="45"/>
  <c r="M120" i="45"/>
  <c r="D141" i="45"/>
  <c r="X47" i="45"/>
  <c r="U93" i="45"/>
  <c r="S94" i="45"/>
  <c r="F140" i="45"/>
  <c r="E141" i="45"/>
  <c r="E140" i="45"/>
  <c r="M57" i="45"/>
  <c r="M65" i="45"/>
  <c r="M77" i="45"/>
  <c r="T86" i="45"/>
  <c r="M89" i="45"/>
  <c r="M93" i="45"/>
  <c r="W93" i="45"/>
  <c r="T94" i="45"/>
  <c r="F141" i="45"/>
  <c r="N93" i="45"/>
  <c r="U94" i="45"/>
  <c r="I140" i="45"/>
  <c r="T46" i="45"/>
  <c r="M54" i="45"/>
  <c r="M74" i="45"/>
  <c r="M86" i="45"/>
  <c r="M94" i="45"/>
  <c r="J140" i="45"/>
  <c r="C139" i="45"/>
  <c r="M63" i="45"/>
  <c r="M71" i="45"/>
  <c r="M81" i="33"/>
  <c r="M79" i="33"/>
  <c r="M84" i="33"/>
  <c r="M87" i="33"/>
  <c r="M86" i="33"/>
  <c r="X20" i="30"/>
  <c r="M80" i="30"/>
  <c r="M81" i="30"/>
  <c r="X24" i="28"/>
  <c r="M78" i="33"/>
  <c r="X21" i="30"/>
  <c r="M106" i="28"/>
  <c r="X27" i="28"/>
  <c r="X26" i="28"/>
  <c r="X25" i="28"/>
  <c r="I25" i="33"/>
  <c r="I23" i="30"/>
  <c r="S7" i="30" s="1"/>
  <c r="X46" i="33"/>
  <c r="W55" i="33"/>
  <c r="M51" i="33"/>
  <c r="N51" i="33"/>
  <c r="O51" i="33"/>
  <c r="P51" i="33"/>
  <c r="R51" i="33"/>
  <c r="S51" i="33"/>
  <c r="T51" i="33"/>
  <c r="U51" i="33"/>
  <c r="M52" i="33"/>
  <c r="N52" i="33"/>
  <c r="O52" i="33"/>
  <c r="P52" i="33"/>
  <c r="R52" i="33"/>
  <c r="S52" i="33"/>
  <c r="T52" i="33"/>
  <c r="U52" i="33"/>
  <c r="M53" i="33"/>
  <c r="N53" i="33"/>
  <c r="O53" i="33"/>
  <c r="P53" i="33"/>
  <c r="R53" i="33"/>
  <c r="S53" i="33"/>
  <c r="T53" i="33"/>
  <c r="U53" i="33"/>
  <c r="M54" i="33"/>
  <c r="N54" i="33"/>
  <c r="O54" i="33"/>
  <c r="P54" i="33"/>
  <c r="R54" i="33"/>
  <c r="S54" i="33"/>
  <c r="T54" i="33"/>
  <c r="U54" i="33"/>
  <c r="M55" i="33"/>
  <c r="N55" i="33"/>
  <c r="O55" i="33"/>
  <c r="P55" i="33"/>
  <c r="R55" i="33"/>
  <c r="S55" i="33"/>
  <c r="T55" i="33"/>
  <c r="U55" i="33"/>
  <c r="M56" i="33"/>
  <c r="N56" i="33"/>
  <c r="O56" i="33"/>
  <c r="P56" i="33"/>
  <c r="R56" i="33"/>
  <c r="S56" i="33"/>
  <c r="T56" i="33"/>
  <c r="U56" i="33"/>
  <c r="M57" i="33"/>
  <c r="N57" i="33"/>
  <c r="O57" i="33"/>
  <c r="P57" i="33"/>
  <c r="R57" i="33"/>
  <c r="S57" i="33"/>
  <c r="T57" i="33"/>
  <c r="U57" i="33"/>
  <c r="P50" i="33"/>
  <c r="P42" i="33"/>
  <c r="P43" i="33"/>
  <c r="P44" i="33"/>
  <c r="P45" i="33"/>
  <c r="P46" i="33"/>
  <c r="P47" i="33"/>
  <c r="P48" i="33"/>
  <c r="P41" i="33"/>
  <c r="F26" i="33"/>
  <c r="H26" i="33"/>
  <c r="F27" i="33"/>
  <c r="P27" i="33" s="1"/>
  <c r="H27" i="33"/>
  <c r="F28" i="33"/>
  <c r="P28" i="33" s="1"/>
  <c r="H28" i="33"/>
  <c r="R28" i="33" s="1"/>
  <c r="F29" i="33"/>
  <c r="P29" i="33" s="1"/>
  <c r="H29" i="33"/>
  <c r="R29" i="33" s="1"/>
  <c r="F30" i="33"/>
  <c r="H30" i="33"/>
  <c r="R30" i="33" s="1"/>
  <c r="F31" i="33"/>
  <c r="P31" i="33" s="1"/>
  <c r="H31" i="33"/>
  <c r="R31" i="33" s="1"/>
  <c r="F32" i="33"/>
  <c r="P32" i="33" s="1"/>
  <c r="H32" i="33"/>
  <c r="R32" i="33" s="1"/>
  <c r="F33" i="33"/>
  <c r="H33" i="33"/>
  <c r="C27" i="33"/>
  <c r="D27" i="33"/>
  <c r="E27" i="33"/>
  <c r="I27" i="33"/>
  <c r="J27" i="33"/>
  <c r="K27" i="33"/>
  <c r="C28" i="33"/>
  <c r="D28" i="33"/>
  <c r="E28" i="33"/>
  <c r="I28" i="33"/>
  <c r="J28" i="33"/>
  <c r="K28" i="33"/>
  <c r="C29" i="33"/>
  <c r="D29" i="33"/>
  <c r="E29" i="33"/>
  <c r="I29" i="33"/>
  <c r="J29" i="33"/>
  <c r="K29" i="33"/>
  <c r="C30" i="33"/>
  <c r="D30" i="33"/>
  <c r="E30" i="33"/>
  <c r="I30" i="33"/>
  <c r="J30" i="33"/>
  <c r="K30" i="33"/>
  <c r="C31" i="33"/>
  <c r="D31" i="33"/>
  <c r="E31" i="33"/>
  <c r="I31" i="33"/>
  <c r="J31" i="33"/>
  <c r="K31" i="33"/>
  <c r="C32" i="33"/>
  <c r="D32" i="33"/>
  <c r="E32" i="33"/>
  <c r="I32" i="33"/>
  <c r="J32" i="33"/>
  <c r="K32" i="33"/>
  <c r="C33" i="33"/>
  <c r="D33" i="33"/>
  <c r="E33" i="33"/>
  <c r="I33" i="33"/>
  <c r="J33" i="33"/>
  <c r="K33" i="33"/>
  <c r="M24" i="33"/>
  <c r="N24" i="33"/>
  <c r="O24" i="33"/>
  <c r="P24" i="33"/>
  <c r="R24" i="33"/>
  <c r="S24" i="33"/>
  <c r="T24" i="33"/>
  <c r="U24" i="33"/>
  <c r="W24" i="33"/>
  <c r="M18" i="33"/>
  <c r="N18" i="33"/>
  <c r="O18" i="33"/>
  <c r="P18" i="33"/>
  <c r="R18" i="33"/>
  <c r="S18" i="33"/>
  <c r="T18" i="33"/>
  <c r="U18" i="33"/>
  <c r="W18" i="33"/>
  <c r="M19" i="33"/>
  <c r="N19" i="33"/>
  <c r="O19" i="33"/>
  <c r="P19" i="33"/>
  <c r="R19" i="33"/>
  <c r="S19" i="33"/>
  <c r="T19" i="33"/>
  <c r="U19" i="33"/>
  <c r="M20" i="33"/>
  <c r="N20" i="33"/>
  <c r="O20" i="33"/>
  <c r="P20" i="33"/>
  <c r="R20" i="33"/>
  <c r="S20" i="33"/>
  <c r="T20" i="33"/>
  <c r="U20" i="33"/>
  <c r="M21" i="33"/>
  <c r="N21" i="33"/>
  <c r="O21" i="33"/>
  <c r="P21" i="33"/>
  <c r="R21" i="33"/>
  <c r="S21" i="33"/>
  <c r="T21" i="33"/>
  <c r="U21" i="33"/>
  <c r="M22" i="33"/>
  <c r="N22" i="33"/>
  <c r="O22" i="33"/>
  <c r="P22" i="33"/>
  <c r="R22" i="33"/>
  <c r="S22" i="33"/>
  <c r="T22" i="33"/>
  <c r="U22" i="33"/>
  <c r="M23" i="33"/>
  <c r="N23" i="33"/>
  <c r="O23" i="33"/>
  <c r="P23" i="33"/>
  <c r="R23" i="33"/>
  <c r="S23" i="33"/>
  <c r="T23" i="33"/>
  <c r="U23" i="33"/>
  <c r="P17" i="33"/>
  <c r="P16" i="33"/>
  <c r="M15" i="33"/>
  <c r="N15" i="33"/>
  <c r="O15" i="33"/>
  <c r="P15" i="33"/>
  <c r="R15" i="33"/>
  <c r="S15" i="33"/>
  <c r="T15" i="33"/>
  <c r="U15" i="33"/>
  <c r="M9" i="33"/>
  <c r="N9" i="33"/>
  <c r="O9" i="33"/>
  <c r="P9" i="33"/>
  <c r="R9" i="33"/>
  <c r="S9" i="33"/>
  <c r="T9" i="33"/>
  <c r="U9" i="33"/>
  <c r="W9" i="33"/>
  <c r="M10" i="33"/>
  <c r="N10" i="33"/>
  <c r="O10" i="33"/>
  <c r="P10" i="33"/>
  <c r="R10" i="33"/>
  <c r="S10" i="33"/>
  <c r="T10" i="33"/>
  <c r="U10" i="33"/>
  <c r="W10" i="33"/>
  <c r="M11" i="33"/>
  <c r="N11" i="33"/>
  <c r="O11" i="33"/>
  <c r="P11" i="33"/>
  <c r="R11" i="33"/>
  <c r="S11" i="33"/>
  <c r="T11" i="33"/>
  <c r="U11" i="33"/>
  <c r="W11" i="33"/>
  <c r="M12" i="33"/>
  <c r="N12" i="33"/>
  <c r="O12" i="33"/>
  <c r="P12" i="33"/>
  <c r="R12" i="33"/>
  <c r="S12" i="33"/>
  <c r="T12" i="33"/>
  <c r="U12" i="33"/>
  <c r="W12" i="33"/>
  <c r="M13" i="33"/>
  <c r="N13" i="33"/>
  <c r="O13" i="33"/>
  <c r="P13" i="33"/>
  <c r="R13" i="33"/>
  <c r="S13" i="33"/>
  <c r="T13" i="33"/>
  <c r="U13" i="33"/>
  <c r="M14" i="33"/>
  <c r="N14" i="33"/>
  <c r="O14" i="33"/>
  <c r="P14" i="33"/>
  <c r="R14" i="33"/>
  <c r="S14" i="33"/>
  <c r="T14" i="33"/>
  <c r="U14" i="33"/>
  <c r="P8" i="33"/>
  <c r="P7" i="33"/>
  <c r="P25" i="33" s="1"/>
  <c r="C74" i="33"/>
  <c r="D74" i="33"/>
  <c r="E74" i="33"/>
  <c r="F74" i="33"/>
  <c r="H74" i="33"/>
  <c r="I74" i="33"/>
  <c r="J74" i="33"/>
  <c r="K74" i="33"/>
  <c r="C75" i="33"/>
  <c r="D75" i="33"/>
  <c r="E75" i="33"/>
  <c r="F75" i="33"/>
  <c r="H75" i="33"/>
  <c r="I75" i="33"/>
  <c r="J75" i="33"/>
  <c r="K75" i="33"/>
  <c r="C76" i="33"/>
  <c r="D76" i="33"/>
  <c r="E76" i="33"/>
  <c r="F76" i="33"/>
  <c r="H76" i="33"/>
  <c r="I76" i="33"/>
  <c r="J76" i="33"/>
  <c r="K76" i="33"/>
  <c r="C77" i="33"/>
  <c r="D77" i="33"/>
  <c r="E77" i="33"/>
  <c r="F77" i="33"/>
  <c r="H77" i="33"/>
  <c r="I77" i="33"/>
  <c r="J77" i="33"/>
  <c r="K77" i="33"/>
  <c r="C82" i="33"/>
  <c r="D82" i="33"/>
  <c r="E82" i="33"/>
  <c r="F82" i="33"/>
  <c r="H82" i="33"/>
  <c r="I82" i="33"/>
  <c r="J82" i="33"/>
  <c r="K82" i="33"/>
  <c r="C83" i="33"/>
  <c r="D83" i="33"/>
  <c r="E83" i="33"/>
  <c r="F83" i="33"/>
  <c r="H83" i="33"/>
  <c r="I83" i="33"/>
  <c r="J83" i="33"/>
  <c r="K83" i="33"/>
  <c r="C90" i="33"/>
  <c r="D90" i="33"/>
  <c r="E90" i="33"/>
  <c r="F90" i="33"/>
  <c r="H90" i="33"/>
  <c r="I90" i="33"/>
  <c r="J90" i="33"/>
  <c r="K90" i="33"/>
  <c r="F73" i="33"/>
  <c r="C60" i="33"/>
  <c r="D60" i="33"/>
  <c r="E60" i="33"/>
  <c r="E93" i="33" s="1"/>
  <c r="F60" i="33"/>
  <c r="H60" i="33"/>
  <c r="I60" i="33"/>
  <c r="J60" i="33"/>
  <c r="K60" i="33"/>
  <c r="C61" i="33"/>
  <c r="D61" i="33"/>
  <c r="E61" i="33"/>
  <c r="F61" i="33"/>
  <c r="F94" i="33" s="1"/>
  <c r="H61" i="33"/>
  <c r="I61" i="33"/>
  <c r="J61" i="33"/>
  <c r="K61" i="33"/>
  <c r="C62" i="33"/>
  <c r="C95" i="33" s="1"/>
  <c r="D62" i="33"/>
  <c r="E62" i="33"/>
  <c r="F62" i="33"/>
  <c r="H62" i="33"/>
  <c r="I62" i="33"/>
  <c r="I95" i="33" s="1"/>
  <c r="J62" i="33"/>
  <c r="K62" i="33"/>
  <c r="K95" i="33" s="1"/>
  <c r="C63" i="33"/>
  <c r="C96" i="33" s="1"/>
  <c r="D63" i="33"/>
  <c r="D96" i="33" s="1"/>
  <c r="E63" i="33"/>
  <c r="E96" i="33" s="1"/>
  <c r="F63" i="33"/>
  <c r="H63" i="33"/>
  <c r="H96" i="33" s="1"/>
  <c r="I63" i="33"/>
  <c r="J63" i="33"/>
  <c r="K63" i="33"/>
  <c r="C64" i="33"/>
  <c r="D64" i="33"/>
  <c r="E64" i="33"/>
  <c r="F64" i="33"/>
  <c r="H64" i="33"/>
  <c r="I64" i="33"/>
  <c r="I97" i="33" s="1"/>
  <c r="J64" i="33"/>
  <c r="J97" i="33" s="1"/>
  <c r="K64" i="33"/>
  <c r="C65" i="33"/>
  <c r="D65" i="33"/>
  <c r="E65" i="33"/>
  <c r="F65" i="33"/>
  <c r="F98" i="33" s="1"/>
  <c r="H65" i="33"/>
  <c r="I65" i="33"/>
  <c r="J65" i="33"/>
  <c r="K65" i="33"/>
  <c r="C66" i="33"/>
  <c r="C99" i="33" s="1"/>
  <c r="D66" i="33"/>
  <c r="E66" i="33"/>
  <c r="F66" i="33"/>
  <c r="H66" i="33"/>
  <c r="I66" i="33"/>
  <c r="J66" i="33"/>
  <c r="K66" i="33"/>
  <c r="F59" i="33"/>
  <c r="H59" i="33"/>
  <c r="F58" i="33"/>
  <c r="J58" i="33"/>
  <c r="K58" i="33"/>
  <c r="J59" i="33"/>
  <c r="K59" i="33"/>
  <c r="J25" i="33"/>
  <c r="K25" i="33"/>
  <c r="J26" i="33"/>
  <c r="K26" i="33"/>
  <c r="P76" i="28"/>
  <c r="W63" i="28"/>
  <c r="W67" i="28"/>
  <c r="O59" i="28"/>
  <c r="P59" i="28"/>
  <c r="R59" i="28"/>
  <c r="S59" i="28"/>
  <c r="T59" i="28"/>
  <c r="U59" i="28"/>
  <c r="O60" i="28"/>
  <c r="P60" i="28"/>
  <c r="R60" i="28"/>
  <c r="S60" i="28"/>
  <c r="T60" i="28"/>
  <c r="U60" i="28"/>
  <c r="O61" i="28"/>
  <c r="P61" i="28"/>
  <c r="R61" i="28"/>
  <c r="S61" i="28"/>
  <c r="T61" i="28"/>
  <c r="U61" i="28"/>
  <c r="O62" i="28"/>
  <c r="P62" i="28"/>
  <c r="R62" i="28"/>
  <c r="S62" i="28"/>
  <c r="T62" i="28"/>
  <c r="U62" i="28"/>
  <c r="O63" i="28"/>
  <c r="P63" i="28"/>
  <c r="R63" i="28"/>
  <c r="S63" i="28"/>
  <c r="T63" i="28"/>
  <c r="U63" i="28"/>
  <c r="O64" i="28"/>
  <c r="P64" i="28"/>
  <c r="R64" i="28"/>
  <c r="S64" i="28"/>
  <c r="T64" i="28"/>
  <c r="U64" i="28"/>
  <c r="O65" i="28"/>
  <c r="P65" i="28"/>
  <c r="R65" i="28"/>
  <c r="S65" i="28"/>
  <c r="T65" i="28"/>
  <c r="U65" i="28"/>
  <c r="O66" i="28"/>
  <c r="P66" i="28"/>
  <c r="R66" i="28"/>
  <c r="S66" i="28"/>
  <c r="T66" i="28"/>
  <c r="U66" i="28"/>
  <c r="O67" i="28"/>
  <c r="P67" i="28"/>
  <c r="R67" i="28"/>
  <c r="S67" i="28"/>
  <c r="T67" i="28"/>
  <c r="U67" i="28"/>
  <c r="P58" i="28"/>
  <c r="O48" i="28"/>
  <c r="P48" i="28"/>
  <c r="R48" i="28"/>
  <c r="S48" i="28"/>
  <c r="T48" i="28"/>
  <c r="U48" i="28"/>
  <c r="W48" i="28"/>
  <c r="O49" i="28"/>
  <c r="P49" i="28"/>
  <c r="R49" i="28"/>
  <c r="S49" i="28"/>
  <c r="T49" i="28"/>
  <c r="U49" i="28"/>
  <c r="W49" i="28"/>
  <c r="O50" i="28"/>
  <c r="P50" i="28"/>
  <c r="R50" i="28"/>
  <c r="S50" i="28"/>
  <c r="T50" i="28"/>
  <c r="U50" i="28"/>
  <c r="W50" i="28"/>
  <c r="O51" i="28"/>
  <c r="P51" i="28"/>
  <c r="R51" i="28"/>
  <c r="S51" i="28"/>
  <c r="T51" i="28"/>
  <c r="U51" i="28"/>
  <c r="W51" i="28"/>
  <c r="O52" i="28"/>
  <c r="P52" i="28"/>
  <c r="R52" i="28"/>
  <c r="S52" i="28"/>
  <c r="T52" i="28"/>
  <c r="U52" i="28"/>
  <c r="O53" i="28"/>
  <c r="P53" i="28"/>
  <c r="R53" i="28"/>
  <c r="S53" i="28"/>
  <c r="T53" i="28"/>
  <c r="U53" i="28"/>
  <c r="O54" i="28"/>
  <c r="P54" i="28"/>
  <c r="R54" i="28"/>
  <c r="S54" i="28"/>
  <c r="T54" i="28"/>
  <c r="U54" i="28"/>
  <c r="O55" i="28"/>
  <c r="P55" i="28"/>
  <c r="R55" i="28"/>
  <c r="S55" i="28"/>
  <c r="T55" i="28"/>
  <c r="U55" i="28"/>
  <c r="O56" i="28"/>
  <c r="P56" i="28"/>
  <c r="R56" i="28"/>
  <c r="S56" i="28"/>
  <c r="T56" i="28"/>
  <c r="U56" i="28"/>
  <c r="W56" i="28"/>
  <c r="P47" i="28"/>
  <c r="P46" i="28"/>
  <c r="P20" i="28"/>
  <c r="P21" i="28"/>
  <c r="P22" i="28"/>
  <c r="P23" i="28"/>
  <c r="P28" i="28"/>
  <c r="P19" i="28"/>
  <c r="P17" i="28"/>
  <c r="O9" i="28"/>
  <c r="P9" i="28"/>
  <c r="R9" i="28"/>
  <c r="S9" i="28"/>
  <c r="T9" i="28"/>
  <c r="U9" i="28"/>
  <c r="W9" i="28"/>
  <c r="O10" i="28"/>
  <c r="P10" i="28"/>
  <c r="R10" i="28"/>
  <c r="S10" i="28"/>
  <c r="T10" i="28"/>
  <c r="U10" i="28"/>
  <c r="W10" i="28"/>
  <c r="O11" i="28"/>
  <c r="P11" i="28"/>
  <c r="R11" i="28"/>
  <c r="S11" i="28"/>
  <c r="T11" i="28"/>
  <c r="U11" i="28"/>
  <c r="W11" i="28"/>
  <c r="O12" i="28"/>
  <c r="P12" i="28"/>
  <c r="R12" i="28"/>
  <c r="S12" i="28"/>
  <c r="T12" i="28"/>
  <c r="U12" i="28"/>
  <c r="W12" i="28"/>
  <c r="O13" i="28"/>
  <c r="P13" i="28"/>
  <c r="R13" i="28"/>
  <c r="S13" i="28"/>
  <c r="T13" i="28"/>
  <c r="U13" i="28"/>
  <c r="W13" i="28"/>
  <c r="O14" i="28"/>
  <c r="P14" i="28"/>
  <c r="R14" i="28"/>
  <c r="S14" i="28"/>
  <c r="T14" i="28"/>
  <c r="U14" i="28"/>
  <c r="O15" i="28"/>
  <c r="P15" i="28"/>
  <c r="R15" i="28"/>
  <c r="S15" i="28"/>
  <c r="T15" i="28"/>
  <c r="U15" i="28"/>
  <c r="O16" i="28"/>
  <c r="P16" i="28"/>
  <c r="R16" i="28"/>
  <c r="S16" i="28"/>
  <c r="T16" i="28"/>
  <c r="U16" i="28"/>
  <c r="P8" i="28"/>
  <c r="F67" i="30"/>
  <c r="I67" i="30"/>
  <c r="O42" i="30"/>
  <c r="P42" i="30"/>
  <c r="R42" i="30"/>
  <c r="S42" i="30"/>
  <c r="T42" i="30"/>
  <c r="U42" i="30"/>
  <c r="X42" i="30" s="1"/>
  <c r="O43" i="30"/>
  <c r="P43" i="30"/>
  <c r="R43" i="30"/>
  <c r="S43" i="30"/>
  <c r="T43" i="30"/>
  <c r="U43" i="30"/>
  <c r="O44" i="30"/>
  <c r="P44" i="30"/>
  <c r="R44" i="30"/>
  <c r="S44" i="30"/>
  <c r="T44" i="30"/>
  <c r="U44" i="30"/>
  <c r="O50" i="30"/>
  <c r="P50" i="30"/>
  <c r="R50" i="30"/>
  <c r="S50" i="30"/>
  <c r="T50" i="30"/>
  <c r="U50" i="30"/>
  <c r="O51" i="30"/>
  <c r="P51" i="30"/>
  <c r="R51" i="30"/>
  <c r="S51" i="30"/>
  <c r="T51" i="30"/>
  <c r="U51" i="30"/>
  <c r="O52" i="30"/>
  <c r="P52" i="30"/>
  <c r="R52" i="30"/>
  <c r="S52" i="30"/>
  <c r="T52" i="30"/>
  <c r="U52" i="30"/>
  <c r="P47" i="30"/>
  <c r="P48" i="30"/>
  <c r="P49" i="30"/>
  <c r="P46" i="30"/>
  <c r="P39" i="30"/>
  <c r="P40" i="30"/>
  <c r="P41" i="30"/>
  <c r="P38" i="30"/>
  <c r="P7" i="30"/>
  <c r="R7" i="30"/>
  <c r="P8" i="30"/>
  <c r="R8" i="30"/>
  <c r="S8" i="30"/>
  <c r="P9" i="30"/>
  <c r="R9" i="30"/>
  <c r="S9" i="30"/>
  <c r="P10" i="30"/>
  <c r="R10" i="30"/>
  <c r="S10" i="30"/>
  <c r="P11" i="30"/>
  <c r="R11" i="30"/>
  <c r="S11" i="30"/>
  <c r="P14" i="30"/>
  <c r="R14" i="30"/>
  <c r="S14" i="30"/>
  <c r="P15" i="30"/>
  <c r="R15" i="30"/>
  <c r="P16" i="30"/>
  <c r="R16" i="30"/>
  <c r="S16" i="30"/>
  <c r="P17" i="30"/>
  <c r="R17" i="30"/>
  <c r="S17" i="30"/>
  <c r="P18" i="30"/>
  <c r="R18" i="30"/>
  <c r="S18" i="30"/>
  <c r="P19" i="30"/>
  <c r="R19" i="30"/>
  <c r="S19" i="30"/>
  <c r="P22" i="30"/>
  <c r="R22" i="30"/>
  <c r="S22" i="30"/>
  <c r="C25" i="30"/>
  <c r="D25" i="30"/>
  <c r="E25" i="30"/>
  <c r="F25" i="30"/>
  <c r="P25" i="30" s="1"/>
  <c r="H25" i="30"/>
  <c r="R25" i="30" s="1"/>
  <c r="I25" i="30"/>
  <c r="J25" i="30"/>
  <c r="K25" i="30"/>
  <c r="C26" i="30"/>
  <c r="D26" i="30"/>
  <c r="E26" i="30"/>
  <c r="F26" i="30"/>
  <c r="H26" i="30"/>
  <c r="I26" i="30"/>
  <c r="J26" i="30"/>
  <c r="K26" i="30"/>
  <c r="C27" i="30"/>
  <c r="D27" i="30"/>
  <c r="E27" i="30"/>
  <c r="F27" i="30"/>
  <c r="P27" i="30" s="1"/>
  <c r="H27" i="30"/>
  <c r="R27" i="30" s="1"/>
  <c r="I27" i="30"/>
  <c r="J27" i="30"/>
  <c r="K27" i="30"/>
  <c r="C28" i="30"/>
  <c r="D28" i="30"/>
  <c r="E28" i="30"/>
  <c r="F28" i="30"/>
  <c r="P28" i="30" s="1"/>
  <c r="H28" i="30"/>
  <c r="R28" i="30" s="1"/>
  <c r="I28" i="30"/>
  <c r="J28" i="30"/>
  <c r="K28" i="30"/>
  <c r="C29" i="30"/>
  <c r="D29" i="30"/>
  <c r="E29" i="30"/>
  <c r="F29" i="30"/>
  <c r="P29" i="30" s="1"/>
  <c r="H29" i="30"/>
  <c r="R29" i="30" s="1"/>
  <c r="I29" i="30"/>
  <c r="J29" i="30"/>
  <c r="K29" i="30"/>
  <c r="C30" i="30"/>
  <c r="D30" i="30"/>
  <c r="E30" i="30"/>
  <c r="F30" i="30"/>
  <c r="P30" i="30" s="1"/>
  <c r="H30" i="30"/>
  <c r="R30" i="30" s="1"/>
  <c r="I30" i="30"/>
  <c r="J30" i="30"/>
  <c r="K30" i="30"/>
  <c r="F24" i="30"/>
  <c r="P24" i="30" s="1"/>
  <c r="F54" i="30"/>
  <c r="H54" i="30"/>
  <c r="F55" i="30"/>
  <c r="H55" i="30"/>
  <c r="F56" i="30"/>
  <c r="H56" i="30"/>
  <c r="F57" i="30"/>
  <c r="H57" i="30"/>
  <c r="F58" i="30"/>
  <c r="H58" i="30"/>
  <c r="F59" i="30"/>
  <c r="H59" i="30"/>
  <c r="F60" i="30"/>
  <c r="H60" i="30"/>
  <c r="C55" i="30"/>
  <c r="D55" i="30"/>
  <c r="E55" i="30"/>
  <c r="I55" i="30"/>
  <c r="J55" i="30"/>
  <c r="K55" i="30"/>
  <c r="C56" i="30"/>
  <c r="D56" i="30"/>
  <c r="E56" i="30"/>
  <c r="I56" i="30"/>
  <c r="J56" i="30"/>
  <c r="K56" i="30"/>
  <c r="C57" i="30"/>
  <c r="D57" i="30"/>
  <c r="E57" i="30"/>
  <c r="I57" i="30"/>
  <c r="J57" i="30"/>
  <c r="K57" i="30"/>
  <c r="C58" i="30"/>
  <c r="D58" i="30"/>
  <c r="E58" i="30"/>
  <c r="I58" i="30"/>
  <c r="J58" i="30"/>
  <c r="K58" i="30"/>
  <c r="C59" i="30"/>
  <c r="D59" i="30"/>
  <c r="E59" i="30"/>
  <c r="I59" i="30"/>
  <c r="J59" i="30"/>
  <c r="K59" i="30"/>
  <c r="C60" i="30"/>
  <c r="D60" i="30"/>
  <c r="E60" i="30"/>
  <c r="I60" i="30"/>
  <c r="J60" i="30"/>
  <c r="K60" i="30"/>
  <c r="F53" i="30"/>
  <c r="I54" i="30"/>
  <c r="F29" i="28"/>
  <c r="P7" i="28" s="1"/>
  <c r="F85" i="28"/>
  <c r="P57" i="28"/>
  <c r="F69" i="28"/>
  <c r="F70" i="28"/>
  <c r="F109" i="28" s="1"/>
  <c r="F71" i="28"/>
  <c r="F110" i="28" s="1"/>
  <c r="F72" i="28"/>
  <c r="F111" i="28" s="1"/>
  <c r="F73" i="28"/>
  <c r="F112" i="28" s="1"/>
  <c r="P75" i="28"/>
  <c r="P77" i="28"/>
  <c r="F78" i="28"/>
  <c r="J70" i="28"/>
  <c r="J109" i="28" s="1"/>
  <c r="K70" i="28"/>
  <c r="K109" i="28" s="1"/>
  <c r="J71" i="28"/>
  <c r="J110" i="28" s="1"/>
  <c r="K71" i="28"/>
  <c r="K110" i="28" s="1"/>
  <c r="J72" i="28"/>
  <c r="J111" i="28" s="1"/>
  <c r="K72" i="28"/>
  <c r="K111" i="28" s="1"/>
  <c r="J73" i="28"/>
  <c r="J112" i="28" s="1"/>
  <c r="K73" i="28"/>
  <c r="K112" i="28" s="1"/>
  <c r="J74" i="28"/>
  <c r="J113" i="28" s="1"/>
  <c r="K74" i="28"/>
  <c r="K113" i="28" s="1"/>
  <c r="J75" i="28"/>
  <c r="J114" i="28" s="1"/>
  <c r="K75" i="28"/>
  <c r="K114" i="28" s="1"/>
  <c r="J76" i="28"/>
  <c r="J115" i="28" s="1"/>
  <c r="K76" i="28"/>
  <c r="K115" i="28" s="1"/>
  <c r="J77" i="28"/>
  <c r="K77" i="28"/>
  <c r="J78" i="28"/>
  <c r="J117" i="28" s="1"/>
  <c r="K78" i="28"/>
  <c r="K117" i="28" s="1"/>
  <c r="D30" i="28"/>
  <c r="E30" i="28"/>
  <c r="F30" i="28"/>
  <c r="P30" i="28" s="1"/>
  <c r="I30" i="28"/>
  <c r="J30" i="28"/>
  <c r="K30" i="28"/>
  <c r="D31" i="28"/>
  <c r="E31" i="28"/>
  <c r="F31" i="28"/>
  <c r="I31" i="28"/>
  <c r="J31" i="28"/>
  <c r="K31" i="28"/>
  <c r="D32" i="28"/>
  <c r="E32" i="28"/>
  <c r="F32" i="28"/>
  <c r="I32" i="28"/>
  <c r="J32" i="28"/>
  <c r="K32" i="28"/>
  <c r="D33" i="28"/>
  <c r="E33" i="28"/>
  <c r="F33" i="28"/>
  <c r="I33" i="28"/>
  <c r="J33" i="28"/>
  <c r="K33" i="28"/>
  <c r="D34" i="28"/>
  <c r="E34" i="28"/>
  <c r="F34" i="28"/>
  <c r="I34" i="28"/>
  <c r="J34" i="28"/>
  <c r="K34" i="28"/>
  <c r="D35" i="28"/>
  <c r="E35" i="28"/>
  <c r="F35" i="28"/>
  <c r="I35" i="28"/>
  <c r="J35" i="28"/>
  <c r="K35" i="28"/>
  <c r="D36" i="28"/>
  <c r="E36" i="28"/>
  <c r="F36" i="28"/>
  <c r="I36" i="28"/>
  <c r="J36" i="28"/>
  <c r="K36" i="28"/>
  <c r="D37" i="28"/>
  <c r="E37" i="28"/>
  <c r="F37" i="28"/>
  <c r="I37" i="28"/>
  <c r="J37" i="28"/>
  <c r="K37" i="28"/>
  <c r="D38" i="28"/>
  <c r="E38" i="28"/>
  <c r="F38" i="28"/>
  <c r="I38" i="28"/>
  <c r="J38" i="28"/>
  <c r="K38" i="28"/>
  <c r="D39" i="28"/>
  <c r="E39" i="28"/>
  <c r="F39" i="28"/>
  <c r="I39" i="28"/>
  <c r="J39" i="28"/>
  <c r="K39" i="28"/>
  <c r="C31" i="28"/>
  <c r="C32" i="28"/>
  <c r="C33" i="28"/>
  <c r="C34" i="28"/>
  <c r="C35" i="28"/>
  <c r="C36" i="28"/>
  <c r="C37" i="28"/>
  <c r="C38" i="28"/>
  <c r="C39" i="28"/>
  <c r="F103" i="12"/>
  <c r="H103" i="12"/>
  <c r="F104" i="12"/>
  <c r="H104" i="12"/>
  <c r="F105" i="12"/>
  <c r="H105" i="12"/>
  <c r="F106" i="12"/>
  <c r="H106" i="12"/>
  <c r="F107" i="12"/>
  <c r="H107" i="12"/>
  <c r="F108" i="12"/>
  <c r="H108" i="12"/>
  <c r="F109" i="12"/>
  <c r="H109" i="12"/>
  <c r="F110" i="12"/>
  <c r="H110" i="12"/>
  <c r="F111" i="12"/>
  <c r="H111" i="12"/>
  <c r="F112" i="12"/>
  <c r="F113" i="12"/>
  <c r="F114" i="12"/>
  <c r="F115" i="12"/>
  <c r="H115" i="12"/>
  <c r="F116" i="12"/>
  <c r="H116" i="12"/>
  <c r="F117" i="12"/>
  <c r="H117" i="12"/>
  <c r="F118" i="12"/>
  <c r="H118" i="12"/>
  <c r="F119" i="12"/>
  <c r="H119" i="12"/>
  <c r="F120" i="12"/>
  <c r="H120" i="12"/>
  <c r="F121" i="12"/>
  <c r="H121" i="12"/>
  <c r="F122" i="12"/>
  <c r="H122" i="12"/>
  <c r="F123" i="12"/>
  <c r="H123" i="12"/>
  <c r="F124" i="12"/>
  <c r="H124" i="12"/>
  <c r="F125" i="12"/>
  <c r="H125" i="12"/>
  <c r="F126" i="12"/>
  <c r="H126" i="12"/>
  <c r="F127" i="12"/>
  <c r="H127" i="12"/>
  <c r="F128" i="12"/>
  <c r="H128" i="12"/>
  <c r="F129" i="12"/>
  <c r="H129" i="12"/>
  <c r="F130" i="12"/>
  <c r="H130" i="12"/>
  <c r="F131" i="12"/>
  <c r="H131" i="12"/>
  <c r="F132" i="12"/>
  <c r="H132" i="12"/>
  <c r="F133" i="12"/>
  <c r="H133" i="12"/>
  <c r="F134" i="12"/>
  <c r="H134" i="12"/>
  <c r="F135" i="12"/>
  <c r="H135" i="12"/>
  <c r="F136" i="12"/>
  <c r="H136" i="12"/>
  <c r="F137" i="12"/>
  <c r="H137" i="12"/>
  <c r="F138" i="12"/>
  <c r="H138" i="12"/>
  <c r="F139" i="12"/>
  <c r="H139" i="12"/>
  <c r="F140" i="12"/>
  <c r="H140" i="12"/>
  <c r="F141" i="12"/>
  <c r="H141" i="12"/>
  <c r="R55" i="12"/>
  <c r="P56" i="12"/>
  <c r="R56" i="12"/>
  <c r="P57" i="12"/>
  <c r="R57" i="12"/>
  <c r="R58" i="12"/>
  <c r="P59" i="12"/>
  <c r="R59" i="12"/>
  <c r="P60" i="12"/>
  <c r="R60" i="12"/>
  <c r="R61" i="12"/>
  <c r="P62" i="12"/>
  <c r="R62" i="12"/>
  <c r="P63" i="12"/>
  <c r="R63" i="12"/>
  <c r="R64" i="12"/>
  <c r="P65" i="12"/>
  <c r="P66" i="12"/>
  <c r="R67" i="12"/>
  <c r="P68" i="12"/>
  <c r="R68" i="12"/>
  <c r="P69" i="12"/>
  <c r="R69" i="12"/>
  <c r="R70" i="12"/>
  <c r="P71" i="12"/>
  <c r="R71" i="12"/>
  <c r="P72" i="12"/>
  <c r="R72" i="12"/>
  <c r="R73" i="12"/>
  <c r="P74" i="12"/>
  <c r="R74" i="12"/>
  <c r="P75" i="12"/>
  <c r="R75" i="12"/>
  <c r="R76" i="12"/>
  <c r="P77" i="12"/>
  <c r="R77" i="12"/>
  <c r="P78" i="12"/>
  <c r="R78" i="12"/>
  <c r="R79" i="12"/>
  <c r="P80" i="12"/>
  <c r="R80" i="12"/>
  <c r="P81" i="12"/>
  <c r="R81" i="12"/>
  <c r="R82" i="12"/>
  <c r="P83" i="12"/>
  <c r="R83" i="12"/>
  <c r="P84" i="12"/>
  <c r="R84" i="12"/>
  <c r="R85" i="12"/>
  <c r="P86" i="12"/>
  <c r="R86" i="12"/>
  <c r="P87" i="12"/>
  <c r="R87" i="12"/>
  <c r="R88" i="12"/>
  <c r="P89" i="12"/>
  <c r="R89" i="12"/>
  <c r="P90" i="12"/>
  <c r="R90" i="12"/>
  <c r="R91" i="12"/>
  <c r="P92" i="12"/>
  <c r="R92" i="12"/>
  <c r="P93" i="12"/>
  <c r="R93" i="12"/>
  <c r="F47" i="12"/>
  <c r="F48" i="12"/>
  <c r="P8" i="12"/>
  <c r="P9" i="12"/>
  <c r="P11" i="12"/>
  <c r="P12" i="12"/>
  <c r="P14" i="12"/>
  <c r="P15" i="12"/>
  <c r="P17" i="12"/>
  <c r="P18" i="12"/>
  <c r="P20" i="12"/>
  <c r="P21" i="12"/>
  <c r="P23" i="12"/>
  <c r="P24" i="12"/>
  <c r="P26" i="12"/>
  <c r="P27" i="12"/>
  <c r="P29" i="12"/>
  <c r="P30" i="12"/>
  <c r="P32" i="12"/>
  <c r="P33" i="12"/>
  <c r="P35" i="12"/>
  <c r="P36" i="12"/>
  <c r="P38" i="12"/>
  <c r="P39" i="12"/>
  <c r="P41" i="12"/>
  <c r="P42" i="12"/>
  <c r="P44" i="12"/>
  <c r="P45" i="12"/>
  <c r="F94" i="12"/>
  <c r="P55" i="12" s="1"/>
  <c r="F95" i="12"/>
  <c r="F96" i="12"/>
  <c r="P96" i="12" s="1"/>
  <c r="P69" i="28" l="1"/>
  <c r="F108" i="28"/>
  <c r="P78" i="28"/>
  <c r="F117" i="28"/>
  <c r="X80" i="47"/>
  <c r="X77" i="47"/>
  <c r="T92" i="47"/>
  <c r="U92" i="47"/>
  <c r="X92" i="47" s="1"/>
  <c r="X94" i="47"/>
  <c r="X93" i="47"/>
  <c r="M141" i="47"/>
  <c r="M140" i="47"/>
  <c r="S92" i="47"/>
  <c r="X30" i="46"/>
  <c r="X77" i="46"/>
  <c r="S45" i="46"/>
  <c r="X27" i="45"/>
  <c r="X13" i="45"/>
  <c r="X10" i="45"/>
  <c r="M140" i="45"/>
  <c r="X7" i="45"/>
  <c r="X45" i="45"/>
  <c r="X46" i="45"/>
  <c r="M141" i="45"/>
  <c r="M45" i="47"/>
  <c r="N93" i="46"/>
  <c r="P92" i="46"/>
  <c r="M45" i="46"/>
  <c r="M92" i="47"/>
  <c r="N92" i="47"/>
  <c r="U45" i="47"/>
  <c r="X45" i="47" s="1"/>
  <c r="S45" i="47"/>
  <c r="P45" i="46"/>
  <c r="O92" i="46"/>
  <c r="O45" i="46"/>
  <c r="N45" i="46"/>
  <c r="U92" i="46"/>
  <c r="X89" i="46"/>
  <c r="T92" i="46"/>
  <c r="X65" i="46"/>
  <c r="U45" i="46"/>
  <c r="M139" i="46"/>
  <c r="T45" i="46"/>
  <c r="X71" i="46"/>
  <c r="N45" i="45"/>
  <c r="P45" i="45"/>
  <c r="X93" i="45"/>
  <c r="S45" i="45"/>
  <c r="O45" i="45"/>
  <c r="S92" i="45"/>
  <c r="X94" i="45"/>
  <c r="T92" i="45"/>
  <c r="X92" i="45" s="1"/>
  <c r="M92" i="45"/>
  <c r="X86" i="45"/>
  <c r="H98" i="33"/>
  <c r="H95" i="33"/>
  <c r="D94" i="33"/>
  <c r="K97" i="33"/>
  <c r="K96" i="33"/>
  <c r="I94" i="33"/>
  <c r="P66" i="33"/>
  <c r="F96" i="33"/>
  <c r="F95" i="33"/>
  <c r="E99" i="33"/>
  <c r="E98" i="33"/>
  <c r="E94" i="33"/>
  <c r="H92" i="33"/>
  <c r="D99" i="33"/>
  <c r="D93" i="33"/>
  <c r="X11" i="33"/>
  <c r="S31" i="33"/>
  <c r="S27" i="33"/>
  <c r="C93" i="33"/>
  <c r="M97" i="33"/>
  <c r="S32" i="33"/>
  <c r="X44" i="30"/>
  <c r="M87" i="30"/>
  <c r="M89" i="30"/>
  <c r="S60" i="30"/>
  <c r="W34" i="28"/>
  <c r="X65" i="28"/>
  <c r="W75" i="28"/>
  <c r="P35" i="28"/>
  <c r="P37" i="28"/>
  <c r="J91" i="33"/>
  <c r="X18" i="33"/>
  <c r="P64" i="33"/>
  <c r="X51" i="30"/>
  <c r="X67" i="28"/>
  <c r="X63" i="28"/>
  <c r="X64" i="28"/>
  <c r="X13" i="28"/>
  <c r="M96" i="28"/>
  <c r="X12" i="28"/>
  <c r="P39" i="28"/>
  <c r="P32" i="28"/>
  <c r="P36" i="28"/>
  <c r="X56" i="33"/>
  <c r="X55" i="33"/>
  <c r="K94" i="33"/>
  <c r="X24" i="33"/>
  <c r="I93" i="33"/>
  <c r="M82" i="33"/>
  <c r="H93" i="33"/>
  <c r="X50" i="30"/>
  <c r="R60" i="30"/>
  <c r="R59" i="30"/>
  <c r="X52" i="30"/>
  <c r="X43" i="30"/>
  <c r="S15" i="30"/>
  <c r="S30" i="30"/>
  <c r="S29" i="30"/>
  <c r="X66" i="28"/>
  <c r="X10" i="28"/>
  <c r="W74" i="28"/>
  <c r="R55" i="30"/>
  <c r="E95" i="33"/>
  <c r="P95" i="12"/>
  <c r="W60" i="30"/>
  <c r="S59" i="30"/>
  <c r="S55" i="30"/>
  <c r="R58" i="30"/>
  <c r="S56" i="30"/>
  <c r="D95" i="33"/>
  <c r="P63" i="33"/>
  <c r="P58" i="30"/>
  <c r="P54" i="30"/>
  <c r="P59" i="33"/>
  <c r="C94" i="33"/>
  <c r="P65" i="33"/>
  <c r="W76" i="28"/>
  <c r="R57" i="30"/>
  <c r="K93" i="33"/>
  <c r="T32" i="33"/>
  <c r="T28" i="33"/>
  <c r="P70" i="28"/>
  <c r="S58" i="30"/>
  <c r="P55" i="30"/>
  <c r="P73" i="28"/>
  <c r="P57" i="30"/>
  <c r="W29" i="30"/>
  <c r="W28" i="30"/>
  <c r="X51" i="28"/>
  <c r="T66" i="33"/>
  <c r="T65" i="33"/>
  <c r="T64" i="33"/>
  <c r="T63" i="33"/>
  <c r="J96" i="33"/>
  <c r="T62" i="33"/>
  <c r="J95" i="33"/>
  <c r="M95" i="33" s="1"/>
  <c r="T61" i="33"/>
  <c r="J94" i="33"/>
  <c r="T60" i="33"/>
  <c r="J93" i="33"/>
  <c r="X9" i="33"/>
  <c r="U29" i="33"/>
  <c r="P62" i="33"/>
  <c r="P72" i="28"/>
  <c r="W58" i="30"/>
  <c r="S57" i="30"/>
  <c r="R56" i="30"/>
  <c r="J92" i="33"/>
  <c r="I96" i="33"/>
  <c r="W59" i="30"/>
  <c r="P60" i="33"/>
  <c r="F93" i="33"/>
  <c r="P59" i="30"/>
  <c r="P71" i="28"/>
  <c r="P60" i="30"/>
  <c r="X49" i="28"/>
  <c r="K91" i="33"/>
  <c r="H94" i="33"/>
  <c r="W66" i="33"/>
  <c r="U65" i="33"/>
  <c r="W62" i="33"/>
  <c r="W61" i="33"/>
  <c r="U60" i="33"/>
  <c r="K99" i="33"/>
  <c r="M90" i="33"/>
  <c r="K92" i="33"/>
  <c r="T31" i="33"/>
  <c r="T27" i="33"/>
  <c r="U32" i="33"/>
  <c r="U28" i="33"/>
  <c r="T29" i="33"/>
  <c r="U30" i="33"/>
  <c r="X12" i="33"/>
  <c r="T30" i="33"/>
  <c r="U31" i="33"/>
  <c r="F91" i="33"/>
  <c r="P40" i="33"/>
  <c r="F92" i="33"/>
  <c r="P49" i="33"/>
  <c r="P61" i="33"/>
  <c r="H99" i="33"/>
  <c r="F99" i="33"/>
  <c r="S28" i="33"/>
  <c r="P26" i="33"/>
  <c r="P33" i="33"/>
  <c r="R27" i="33"/>
  <c r="P30" i="33"/>
  <c r="P45" i="30"/>
  <c r="P37" i="30"/>
  <c r="P56" i="30"/>
  <c r="R26" i="30"/>
  <c r="P26" i="30"/>
  <c r="X55" i="28"/>
  <c r="X54" i="28"/>
  <c r="X53" i="28"/>
  <c r="X52" i="28"/>
  <c r="X16" i="28"/>
  <c r="X11" i="28"/>
  <c r="M89" i="28"/>
  <c r="M88" i="28"/>
  <c r="M87" i="28"/>
  <c r="M86" i="28"/>
  <c r="P68" i="28"/>
  <c r="P74" i="28"/>
  <c r="P38" i="28"/>
  <c r="P18" i="28"/>
  <c r="P29" i="28" s="1"/>
  <c r="P33" i="28"/>
  <c r="P31" i="28"/>
  <c r="P34" i="28"/>
  <c r="R94" i="12"/>
  <c r="P82" i="12"/>
  <c r="P70" i="12"/>
  <c r="P58" i="12"/>
  <c r="P85" i="12"/>
  <c r="P73" i="12"/>
  <c r="P61" i="12"/>
  <c r="F144" i="12"/>
  <c r="F143" i="12"/>
  <c r="P88" i="12"/>
  <c r="P76" i="12"/>
  <c r="P64" i="12"/>
  <c r="P91" i="12"/>
  <c r="P79" i="12"/>
  <c r="P67" i="12"/>
  <c r="J99" i="33"/>
  <c r="I99" i="33"/>
  <c r="W63" i="33"/>
  <c r="W64" i="33"/>
  <c r="M83" i="33"/>
  <c r="U66" i="33"/>
  <c r="X66" i="33" s="1"/>
  <c r="U64" i="33"/>
  <c r="U63" i="33"/>
  <c r="U62" i="33"/>
  <c r="U61" i="33"/>
  <c r="W60" i="33"/>
  <c r="M77" i="33"/>
  <c r="M76" i="33"/>
  <c r="M75" i="33"/>
  <c r="S29" i="33"/>
  <c r="S30" i="33"/>
  <c r="M74" i="33"/>
  <c r="W31" i="33"/>
  <c r="W30" i="33"/>
  <c r="W29" i="33"/>
  <c r="W28" i="33"/>
  <c r="W27" i="33"/>
  <c r="U27" i="33"/>
  <c r="X10" i="33"/>
  <c r="W57" i="30"/>
  <c r="W56" i="30"/>
  <c r="W55" i="30"/>
  <c r="M75" i="30"/>
  <c r="M71" i="30"/>
  <c r="M70" i="30"/>
  <c r="M69" i="30"/>
  <c r="M68" i="30"/>
  <c r="S28" i="30"/>
  <c r="S27" i="30"/>
  <c r="S26" i="30"/>
  <c r="M76" i="30"/>
  <c r="S25" i="30"/>
  <c r="X50" i="28"/>
  <c r="W73" i="28"/>
  <c r="X48" i="28"/>
  <c r="W72" i="28"/>
  <c r="W71" i="28"/>
  <c r="X56" i="28"/>
  <c r="W70" i="28"/>
  <c r="W78" i="28"/>
  <c r="W33" i="28"/>
  <c r="M97" i="28"/>
  <c r="X14" i="28"/>
  <c r="W32" i="28"/>
  <c r="W31" i="28"/>
  <c r="W35" i="28"/>
  <c r="X15" i="28"/>
  <c r="X9" i="28"/>
  <c r="M85" i="30" l="1"/>
  <c r="M88" i="30"/>
  <c r="X92" i="46"/>
  <c r="X45" i="46"/>
  <c r="M96" i="33"/>
  <c r="M94" i="33"/>
  <c r="M99" i="33"/>
  <c r="M91" i="33"/>
  <c r="X61" i="33"/>
  <c r="X29" i="33"/>
  <c r="P53" i="30"/>
  <c r="M109" i="28"/>
  <c r="X60" i="33"/>
  <c r="X62" i="33"/>
  <c r="X32" i="33"/>
  <c r="X31" i="33"/>
  <c r="M86" i="30"/>
  <c r="M113" i="28"/>
  <c r="M117" i="28"/>
  <c r="X63" i="33"/>
  <c r="X27" i="33"/>
  <c r="X28" i="33"/>
  <c r="M92" i="33"/>
  <c r="X65" i="33"/>
  <c r="M110" i="28"/>
  <c r="X64" i="33"/>
  <c r="M93" i="33"/>
  <c r="P94" i="12"/>
  <c r="M111" i="28"/>
  <c r="P58" i="33"/>
  <c r="M112" i="28"/>
  <c r="X30" i="33"/>
  <c r="F46" i="12" l="1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70" i="23"/>
  <c r="F71" i="23"/>
  <c r="F21" i="23"/>
  <c r="P22" i="23" s="1"/>
  <c r="F45" i="23"/>
  <c r="P46" i="23" s="1"/>
  <c r="F31" i="23"/>
  <c r="P33" i="23" s="1"/>
  <c r="T29" i="23"/>
  <c r="F7" i="23"/>
  <c r="P10" i="23" s="1"/>
  <c r="F56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70" i="22"/>
  <c r="F71" i="22"/>
  <c r="F31" i="22"/>
  <c r="P36" i="22" s="1"/>
  <c r="F7" i="22"/>
  <c r="F45" i="22"/>
  <c r="F21" i="22"/>
  <c r="P22" i="22" s="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70" i="21"/>
  <c r="F71" i="21"/>
  <c r="T5" i="22"/>
  <c r="F45" i="21"/>
  <c r="F21" i="21"/>
  <c r="P22" i="21" s="1"/>
  <c r="P23" i="23" l="1"/>
  <c r="P47" i="23"/>
  <c r="F24" i="22"/>
  <c r="P21" i="22" s="1"/>
  <c r="P16" i="23"/>
  <c r="F142" i="12"/>
  <c r="P10" i="12"/>
  <c r="P22" i="12"/>
  <c r="P34" i="12"/>
  <c r="P47" i="12"/>
  <c r="P37" i="12"/>
  <c r="P7" i="12"/>
  <c r="P19" i="12"/>
  <c r="P31" i="12"/>
  <c r="P43" i="12"/>
  <c r="P48" i="12"/>
  <c r="P13" i="12"/>
  <c r="P25" i="12"/>
  <c r="P16" i="12"/>
  <c r="P28" i="12"/>
  <c r="P40" i="12"/>
  <c r="P23" i="22"/>
  <c r="P34" i="22"/>
  <c r="P42" i="22"/>
  <c r="P15" i="22"/>
  <c r="F69" i="21"/>
  <c r="P39" i="23"/>
  <c r="P23" i="21"/>
  <c r="P46" i="21"/>
  <c r="P16" i="22"/>
  <c r="P43" i="22"/>
  <c r="P35" i="22"/>
  <c r="P17" i="23"/>
  <c r="P9" i="23"/>
  <c r="P40" i="23"/>
  <c r="F55" i="22"/>
  <c r="P14" i="22"/>
  <c r="P41" i="22"/>
  <c r="P33" i="22"/>
  <c r="F48" i="23"/>
  <c r="P31" i="23" s="1"/>
  <c r="P15" i="23"/>
  <c r="P38" i="23"/>
  <c r="P8" i="22"/>
  <c r="P13" i="22"/>
  <c r="P40" i="22"/>
  <c r="P46" i="22"/>
  <c r="F24" i="23"/>
  <c r="P21" i="23" s="1"/>
  <c r="P14" i="23"/>
  <c r="P32" i="23"/>
  <c r="P37" i="23"/>
  <c r="F55" i="23"/>
  <c r="F69" i="22"/>
  <c r="P20" i="22"/>
  <c r="P12" i="22"/>
  <c r="P39" i="22"/>
  <c r="P47" i="22"/>
  <c r="P8" i="23"/>
  <c r="P13" i="23"/>
  <c r="P44" i="23"/>
  <c r="P36" i="23"/>
  <c r="P19" i="22"/>
  <c r="P11" i="22"/>
  <c r="P38" i="22"/>
  <c r="P20" i="23"/>
  <c r="P12" i="23"/>
  <c r="P43" i="23"/>
  <c r="P35" i="23"/>
  <c r="F69" i="23"/>
  <c r="P47" i="21"/>
  <c r="P18" i="22"/>
  <c r="P10" i="22"/>
  <c r="P32" i="22"/>
  <c r="P37" i="22"/>
  <c r="P19" i="23"/>
  <c r="P11" i="23"/>
  <c r="P42" i="23"/>
  <c r="P34" i="23"/>
  <c r="P17" i="22"/>
  <c r="P9" i="22"/>
  <c r="P44" i="22"/>
  <c r="P18" i="23"/>
  <c r="P41" i="23"/>
  <c r="F48" i="22"/>
  <c r="P7" i="22"/>
  <c r="P24" i="22" s="1"/>
  <c r="F31" i="21"/>
  <c r="F48" i="21" s="1"/>
  <c r="F7" i="21"/>
  <c r="E25" i="20"/>
  <c r="E26" i="20"/>
  <c r="E25" i="19"/>
  <c r="E26" i="19"/>
  <c r="E25" i="36"/>
  <c r="E26" i="36"/>
  <c r="E18" i="36"/>
  <c r="O17" i="36" s="1"/>
  <c r="E9" i="36"/>
  <c r="O7" i="36" s="1"/>
  <c r="F72" i="22" l="1"/>
  <c r="P45" i="23"/>
  <c r="P7" i="23"/>
  <c r="P24" i="23" s="1"/>
  <c r="P46" i="12"/>
  <c r="O16" i="36"/>
  <c r="P45" i="21"/>
  <c r="F72" i="23"/>
  <c r="O18" i="36"/>
  <c r="P31" i="22"/>
  <c r="P33" i="21"/>
  <c r="P41" i="21"/>
  <c r="P34" i="21"/>
  <c r="P42" i="21"/>
  <c r="P35" i="21"/>
  <c r="P43" i="21"/>
  <c r="P38" i="21"/>
  <c r="P31" i="21"/>
  <c r="F55" i="21"/>
  <c r="P36" i="21"/>
  <c r="P44" i="21"/>
  <c r="P39" i="21"/>
  <c r="P37" i="21"/>
  <c r="P32" i="21"/>
  <c r="P40" i="21"/>
  <c r="O8" i="36"/>
  <c r="O9" i="36" s="1"/>
  <c r="E27" i="36"/>
  <c r="P16" i="21"/>
  <c r="P8" i="21"/>
  <c r="P9" i="21"/>
  <c r="P17" i="21"/>
  <c r="P14" i="21"/>
  <c r="P10" i="21"/>
  <c r="P18" i="21"/>
  <c r="P13" i="21"/>
  <c r="P11" i="21"/>
  <c r="P19" i="21"/>
  <c r="P12" i="21"/>
  <c r="P20" i="21"/>
  <c r="P15" i="21"/>
  <c r="F24" i="21"/>
  <c r="P45" i="22"/>
  <c r="E18" i="20"/>
  <c r="E9" i="20"/>
  <c r="E9" i="19"/>
  <c r="E18" i="19"/>
  <c r="J24" i="36"/>
  <c r="I24" i="36"/>
  <c r="S5" i="36"/>
  <c r="S6" i="36"/>
  <c r="T6" i="36"/>
  <c r="V7" i="36"/>
  <c r="V8" i="36"/>
  <c r="B9" i="36"/>
  <c r="L7" i="36" s="1"/>
  <c r="C9" i="36"/>
  <c r="M7" i="36" s="1"/>
  <c r="D9" i="36"/>
  <c r="N7" i="36" s="1"/>
  <c r="I9" i="36"/>
  <c r="J9" i="36"/>
  <c r="V12" i="36"/>
  <c r="A14" i="36"/>
  <c r="I14" i="36"/>
  <c r="S14" i="36"/>
  <c r="I15" i="36"/>
  <c r="J15" i="36"/>
  <c r="S15" i="36"/>
  <c r="T15" i="36"/>
  <c r="M16" i="36"/>
  <c r="V16" i="36"/>
  <c r="M17" i="36"/>
  <c r="V17" i="36"/>
  <c r="B18" i="36"/>
  <c r="L17" i="36" s="1"/>
  <c r="D18" i="36"/>
  <c r="N16" i="36" s="1"/>
  <c r="G18" i="36"/>
  <c r="H18" i="36"/>
  <c r="I18" i="36"/>
  <c r="S16" i="36" s="1"/>
  <c r="J18" i="36"/>
  <c r="L21" i="36"/>
  <c r="A23" i="36"/>
  <c r="I23" i="36"/>
  <c r="B25" i="36"/>
  <c r="C25" i="36"/>
  <c r="D25" i="36"/>
  <c r="I25" i="36"/>
  <c r="J25" i="36"/>
  <c r="B26" i="36"/>
  <c r="C26" i="36"/>
  <c r="D26" i="36"/>
  <c r="I26" i="36"/>
  <c r="J26" i="36"/>
  <c r="Q17" i="36" l="1"/>
  <c r="Q16" i="36"/>
  <c r="Q18" i="36" s="1"/>
  <c r="G27" i="36"/>
  <c r="R16" i="36"/>
  <c r="R17" i="36"/>
  <c r="H27" i="36"/>
  <c r="S7" i="36"/>
  <c r="S8" i="36"/>
  <c r="S9" i="36" s="1"/>
  <c r="T7" i="36"/>
  <c r="T8" i="36"/>
  <c r="B27" i="36"/>
  <c r="L26" i="36"/>
  <c r="P7" i="21"/>
  <c r="P21" i="21"/>
  <c r="P24" i="21" s="1"/>
  <c r="P48" i="22"/>
  <c r="E27" i="20"/>
  <c r="O16" i="20"/>
  <c r="O17" i="20"/>
  <c r="O7" i="20"/>
  <c r="O8" i="20"/>
  <c r="F72" i="21"/>
  <c r="O16" i="19"/>
  <c r="O17" i="19"/>
  <c r="O7" i="19"/>
  <c r="O8" i="19"/>
  <c r="E27" i="19"/>
  <c r="L25" i="36"/>
  <c r="M18" i="36"/>
  <c r="C27" i="36"/>
  <c r="L16" i="36"/>
  <c r="L18" i="36" s="1"/>
  <c r="I27" i="36"/>
  <c r="V18" i="36"/>
  <c r="V9" i="36"/>
  <c r="D27" i="36"/>
  <c r="N8" i="36"/>
  <c r="N9" i="36" s="1"/>
  <c r="T17" i="36"/>
  <c r="S17" i="36"/>
  <c r="S18" i="36" s="1"/>
  <c r="T16" i="36"/>
  <c r="M8" i="36"/>
  <c r="M9" i="36" s="1"/>
  <c r="L8" i="36"/>
  <c r="L9" i="36" s="1"/>
  <c r="J27" i="36"/>
  <c r="N17" i="36"/>
  <c r="N18" i="36" s="1"/>
  <c r="W8" i="36" l="1"/>
  <c r="R18" i="36"/>
  <c r="O9" i="20"/>
  <c r="O18" i="19"/>
  <c r="O18" i="20"/>
  <c r="O9" i="19"/>
  <c r="L27" i="36"/>
  <c r="W7" i="36"/>
  <c r="T9" i="36"/>
  <c r="W9" i="36" s="1"/>
  <c r="T18" i="36"/>
  <c r="W18" i="36" s="1"/>
  <c r="W16" i="36"/>
  <c r="W17" i="36"/>
  <c r="J18" i="20"/>
  <c r="I18" i="20"/>
  <c r="J9" i="20"/>
  <c r="I9" i="20"/>
  <c r="G18" i="19"/>
  <c r="H18" i="19"/>
  <c r="I18" i="19"/>
  <c r="J18" i="19"/>
  <c r="G9" i="19"/>
  <c r="H9" i="19"/>
  <c r="I9" i="19"/>
  <c r="J9" i="19"/>
  <c r="H29" i="28"/>
  <c r="I29" i="28"/>
  <c r="R47" i="30"/>
  <c r="R48" i="30"/>
  <c r="R49" i="30"/>
  <c r="R46" i="30"/>
  <c r="R39" i="30"/>
  <c r="R40" i="30"/>
  <c r="R41" i="30"/>
  <c r="R38" i="30"/>
  <c r="R50" i="33"/>
  <c r="R42" i="33"/>
  <c r="R43" i="33"/>
  <c r="R44" i="33"/>
  <c r="R45" i="33"/>
  <c r="R47" i="33"/>
  <c r="R48" i="33"/>
  <c r="R41" i="33"/>
  <c r="R17" i="33"/>
  <c r="R8" i="33"/>
  <c r="R58" i="28"/>
  <c r="R47" i="28"/>
  <c r="R20" i="28"/>
  <c r="R21" i="28"/>
  <c r="R22" i="28"/>
  <c r="R23" i="28"/>
  <c r="R28" i="28"/>
  <c r="R19" i="28"/>
  <c r="R17" i="28"/>
  <c r="R8" i="28"/>
  <c r="Q16" i="19" l="1"/>
  <c r="Q17" i="19"/>
  <c r="G27" i="19"/>
  <c r="R33" i="28"/>
  <c r="R35" i="28"/>
  <c r="R37" i="28"/>
  <c r="R36" i="28"/>
  <c r="R38" i="28"/>
  <c r="R31" i="28"/>
  <c r="R34" i="28"/>
  <c r="R32" i="28"/>
  <c r="S36" i="28"/>
  <c r="S34" i="28"/>
  <c r="S32" i="28"/>
  <c r="S38" i="28"/>
  <c r="S35" i="28"/>
  <c r="S31" i="28"/>
  <c r="S37" i="28"/>
  <c r="S33" i="28"/>
  <c r="H73" i="33"/>
  <c r="I73" i="33"/>
  <c r="H69" i="28"/>
  <c r="H108" i="28" s="1"/>
  <c r="H70" i="28"/>
  <c r="H109" i="28" s="1"/>
  <c r="H71" i="28"/>
  <c r="H110" i="28" s="1"/>
  <c r="H72" i="28"/>
  <c r="H111" i="28" s="1"/>
  <c r="H73" i="28"/>
  <c r="H112" i="28" s="1"/>
  <c r="H78" i="28"/>
  <c r="H117" i="28" s="1"/>
  <c r="I103" i="12"/>
  <c r="I104" i="12"/>
  <c r="I105" i="12"/>
  <c r="I106" i="12"/>
  <c r="I107" i="12"/>
  <c r="I108" i="12"/>
  <c r="I109" i="12"/>
  <c r="I110" i="12"/>
  <c r="I111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E94" i="12"/>
  <c r="H95" i="12"/>
  <c r="R95" i="12" s="1"/>
  <c r="H96" i="12"/>
  <c r="R96" i="12" s="1"/>
  <c r="H47" i="12"/>
  <c r="R47" i="12" s="1"/>
  <c r="I47" i="12"/>
  <c r="H48" i="12"/>
  <c r="R48" i="12" s="1"/>
  <c r="I48" i="12"/>
  <c r="H46" i="12"/>
  <c r="I46" i="12"/>
  <c r="H45" i="22"/>
  <c r="H45" i="21"/>
  <c r="R47" i="21" s="1"/>
  <c r="H21" i="21"/>
  <c r="H31" i="21"/>
  <c r="R36" i="21" s="1"/>
  <c r="H7" i="21"/>
  <c r="I7" i="21"/>
  <c r="R10" i="12" l="1"/>
  <c r="R19" i="12"/>
  <c r="R31" i="12"/>
  <c r="R43" i="12"/>
  <c r="R7" i="12"/>
  <c r="R28" i="12"/>
  <c r="R40" i="12"/>
  <c r="R16" i="12"/>
  <c r="R25" i="12"/>
  <c r="R37" i="12"/>
  <c r="R13" i="12"/>
  <c r="R22" i="12"/>
  <c r="R34" i="12"/>
  <c r="Q18" i="19"/>
  <c r="R70" i="28"/>
  <c r="R78" i="28"/>
  <c r="R77" i="28"/>
  <c r="R72" i="28"/>
  <c r="R75" i="28"/>
  <c r="R71" i="28"/>
  <c r="R74" i="28"/>
  <c r="R76" i="28"/>
  <c r="R73" i="28"/>
  <c r="H144" i="12"/>
  <c r="H143" i="12"/>
  <c r="H142" i="12"/>
  <c r="R69" i="28"/>
  <c r="R30" i="28"/>
  <c r="R43" i="21"/>
  <c r="R35" i="21"/>
  <c r="R26" i="33"/>
  <c r="R16" i="33"/>
  <c r="R7" i="33"/>
  <c r="R33" i="33"/>
  <c r="R57" i="28"/>
  <c r="R46" i="28"/>
  <c r="R18" i="28"/>
  <c r="R7" i="28"/>
  <c r="R39" i="28"/>
  <c r="R47" i="22"/>
  <c r="R46" i="22"/>
  <c r="R46" i="21"/>
  <c r="R42" i="21"/>
  <c r="R34" i="21"/>
  <c r="R41" i="21"/>
  <c r="R33" i="21"/>
  <c r="R40" i="21"/>
  <c r="R39" i="21"/>
  <c r="H48" i="21"/>
  <c r="R31" i="21" s="1"/>
  <c r="R38" i="21"/>
  <c r="R32" i="21"/>
  <c r="R37" i="21"/>
  <c r="R44" i="21"/>
  <c r="H24" i="21"/>
  <c r="H58" i="33"/>
  <c r="R45" i="30"/>
  <c r="H24" i="30"/>
  <c r="H56" i="23"/>
  <c r="H57" i="23"/>
  <c r="H58" i="23"/>
  <c r="H60" i="23"/>
  <c r="H61" i="23"/>
  <c r="H62" i="23"/>
  <c r="H63" i="23"/>
  <c r="H64" i="23"/>
  <c r="H65" i="23"/>
  <c r="H66" i="23"/>
  <c r="H67" i="23"/>
  <c r="H68" i="23"/>
  <c r="H70" i="23"/>
  <c r="H71" i="23"/>
  <c r="J53" i="23"/>
  <c r="H31" i="23"/>
  <c r="H45" i="23"/>
  <c r="H7" i="23"/>
  <c r="H21" i="23"/>
  <c r="H21" i="22"/>
  <c r="H7" i="22"/>
  <c r="H31" i="22"/>
  <c r="H25" i="20"/>
  <c r="H26" i="20"/>
  <c r="H25" i="19"/>
  <c r="H26" i="19"/>
  <c r="G18" i="20"/>
  <c r="G9" i="20"/>
  <c r="R46" i="12" l="1"/>
  <c r="Q16" i="20"/>
  <c r="Q17" i="20"/>
  <c r="Q7" i="20"/>
  <c r="G27" i="20"/>
  <c r="R66" i="33"/>
  <c r="R60" i="33"/>
  <c r="H91" i="33"/>
  <c r="R64" i="33"/>
  <c r="R61" i="33"/>
  <c r="R65" i="33"/>
  <c r="R63" i="33"/>
  <c r="R62" i="33"/>
  <c r="R25" i="33"/>
  <c r="R29" i="28"/>
  <c r="R54" i="30"/>
  <c r="Q8" i="19"/>
  <c r="R59" i="33"/>
  <c r="R40" i="33"/>
  <c r="R49" i="33"/>
  <c r="R68" i="28"/>
  <c r="R47" i="23"/>
  <c r="R46" i="23"/>
  <c r="R33" i="23"/>
  <c r="R41" i="23"/>
  <c r="R34" i="23"/>
  <c r="R42" i="23"/>
  <c r="R35" i="23"/>
  <c r="R43" i="23"/>
  <c r="R36" i="23"/>
  <c r="R44" i="23"/>
  <c r="R37" i="23"/>
  <c r="R32" i="23"/>
  <c r="R38" i="23"/>
  <c r="R40" i="23"/>
  <c r="R39" i="23"/>
  <c r="R22" i="23"/>
  <c r="R23" i="23"/>
  <c r="R16" i="23"/>
  <c r="H24" i="23"/>
  <c r="R21" i="23" s="1"/>
  <c r="R9" i="23"/>
  <c r="R17" i="23"/>
  <c r="R10" i="23"/>
  <c r="R18" i="23"/>
  <c r="R11" i="23"/>
  <c r="R19" i="23"/>
  <c r="R12" i="23"/>
  <c r="R20" i="23"/>
  <c r="R13" i="23"/>
  <c r="R8" i="23"/>
  <c r="R15" i="23"/>
  <c r="R14" i="23"/>
  <c r="H55" i="23"/>
  <c r="H48" i="22"/>
  <c r="R45" i="22" s="1"/>
  <c r="R33" i="22"/>
  <c r="R41" i="22"/>
  <c r="R43" i="22"/>
  <c r="R37" i="22"/>
  <c r="R34" i="22"/>
  <c r="R42" i="22"/>
  <c r="R35" i="22"/>
  <c r="R44" i="22"/>
  <c r="R32" i="22"/>
  <c r="R38" i="22"/>
  <c r="R36" i="22"/>
  <c r="R39" i="22"/>
  <c r="R40" i="22"/>
  <c r="R23" i="22"/>
  <c r="R22" i="22"/>
  <c r="R12" i="22"/>
  <c r="R20" i="22"/>
  <c r="R13" i="22"/>
  <c r="R8" i="22"/>
  <c r="R14" i="22"/>
  <c r="R11" i="22"/>
  <c r="R15" i="22"/>
  <c r="H24" i="22"/>
  <c r="R21" i="22" s="1"/>
  <c r="R16" i="22"/>
  <c r="R9" i="22"/>
  <c r="R17" i="22"/>
  <c r="R10" i="22"/>
  <c r="R18" i="22"/>
  <c r="R19" i="22"/>
  <c r="R45" i="21"/>
  <c r="R48" i="21" s="1"/>
  <c r="Q8" i="20"/>
  <c r="Q9" i="20" s="1"/>
  <c r="Q7" i="19"/>
  <c r="R37" i="30"/>
  <c r="R24" i="30"/>
  <c r="H69" i="23"/>
  <c r="H48" i="23"/>
  <c r="T6" i="19"/>
  <c r="S6" i="19"/>
  <c r="Q18" i="20" l="1"/>
  <c r="R31" i="22"/>
  <c r="R48" i="22" s="1"/>
  <c r="R7" i="23"/>
  <c r="R24" i="23" s="1"/>
  <c r="R23" i="30"/>
  <c r="Q9" i="19"/>
  <c r="R58" i="33"/>
  <c r="H72" i="23"/>
  <c r="R45" i="23"/>
  <c r="R31" i="23"/>
  <c r="R7" i="22"/>
  <c r="R24" i="22" s="1"/>
  <c r="R53" i="30"/>
  <c r="K29" i="28"/>
  <c r="J29" i="28"/>
  <c r="E68" i="28"/>
  <c r="E107" i="28" s="1"/>
  <c r="E69" i="28"/>
  <c r="E108" i="28" s="1"/>
  <c r="I69" i="28"/>
  <c r="I108" i="28" s="1"/>
  <c r="E70" i="28"/>
  <c r="E109" i="28" s="1"/>
  <c r="I70" i="28"/>
  <c r="I109" i="28" s="1"/>
  <c r="E71" i="28"/>
  <c r="E110" i="28" s="1"/>
  <c r="I71" i="28"/>
  <c r="I110" i="28" s="1"/>
  <c r="E72" i="28"/>
  <c r="E111" i="28" s="1"/>
  <c r="I72" i="28"/>
  <c r="I111" i="28" s="1"/>
  <c r="E73" i="28"/>
  <c r="E112" i="28" s="1"/>
  <c r="I73" i="28"/>
  <c r="I112" i="28" s="1"/>
  <c r="E78" i="28"/>
  <c r="E117" i="28" s="1"/>
  <c r="I78" i="28"/>
  <c r="I117" i="28" s="1"/>
  <c r="O77" i="28" l="1"/>
  <c r="O75" i="28"/>
  <c r="O76" i="28"/>
  <c r="O74" i="28"/>
  <c r="O72" i="28"/>
  <c r="O73" i="28"/>
  <c r="O71" i="28"/>
  <c r="O78" i="28"/>
  <c r="O70" i="28"/>
  <c r="S75" i="28"/>
  <c r="S70" i="28"/>
  <c r="S73" i="28"/>
  <c r="S78" i="28"/>
  <c r="S72" i="28"/>
  <c r="S74" i="28"/>
  <c r="S76" i="28"/>
  <c r="S77" i="28"/>
  <c r="S71" i="28"/>
  <c r="T35" i="28"/>
  <c r="T38" i="28"/>
  <c r="T33" i="28"/>
  <c r="T36" i="28"/>
  <c r="T31" i="28"/>
  <c r="T37" i="28"/>
  <c r="T34" i="28"/>
  <c r="T32" i="28"/>
  <c r="U35" i="28"/>
  <c r="X35" i="28" s="1"/>
  <c r="U31" i="28"/>
  <c r="U36" i="28"/>
  <c r="U38" i="28"/>
  <c r="X38" i="28" s="1"/>
  <c r="U34" i="28"/>
  <c r="U32" i="28"/>
  <c r="U37" i="28"/>
  <c r="U33" i="28"/>
  <c r="R48" i="23"/>
  <c r="J71" i="33"/>
  <c r="T38" i="33"/>
  <c r="J38" i="33"/>
  <c r="T5" i="33"/>
  <c r="J65" i="30"/>
  <c r="T35" i="30"/>
  <c r="J35" i="30"/>
  <c r="J83" i="28"/>
  <c r="T44" i="28"/>
  <c r="J44" i="28"/>
  <c r="T5" i="28"/>
  <c r="T53" i="12"/>
  <c r="J53" i="12"/>
  <c r="T5" i="12"/>
  <c r="J29" i="23"/>
  <c r="T5" i="23"/>
  <c r="T29" i="22"/>
  <c r="J29" i="22"/>
  <c r="J53" i="21"/>
  <c r="T29" i="21"/>
  <c r="J29" i="21"/>
  <c r="T5" i="21"/>
  <c r="I23" i="20"/>
  <c r="S14" i="20"/>
  <c r="I14" i="20"/>
  <c r="S5" i="20"/>
  <c r="I23" i="19"/>
  <c r="S14" i="19"/>
  <c r="S5" i="19"/>
  <c r="I14" i="19"/>
  <c r="X32" i="28" l="1"/>
  <c r="X36" i="28"/>
  <c r="X31" i="28"/>
  <c r="X33" i="28"/>
  <c r="X34" i="28"/>
  <c r="X37" i="28"/>
  <c r="U16" i="33"/>
  <c r="T7" i="33"/>
  <c r="K73" i="33"/>
  <c r="J73" i="33"/>
  <c r="E73" i="33"/>
  <c r="I59" i="33"/>
  <c r="E59" i="33"/>
  <c r="D59" i="33"/>
  <c r="D92" i="33" s="1"/>
  <c r="C59" i="33"/>
  <c r="I58" i="33"/>
  <c r="E58" i="33"/>
  <c r="W57" i="33"/>
  <c r="W54" i="33"/>
  <c r="W53" i="33"/>
  <c r="W52" i="33"/>
  <c r="W51" i="33"/>
  <c r="W50" i="33"/>
  <c r="U50" i="33"/>
  <c r="T50" i="33"/>
  <c r="S50" i="33"/>
  <c r="O50" i="33"/>
  <c r="W49" i="33"/>
  <c r="W48" i="33"/>
  <c r="U48" i="33"/>
  <c r="T48" i="33"/>
  <c r="S48" i="33"/>
  <c r="O48" i="33"/>
  <c r="U47" i="33"/>
  <c r="T47" i="33"/>
  <c r="S47" i="33"/>
  <c r="O47" i="33"/>
  <c r="W45" i="33"/>
  <c r="U45" i="33"/>
  <c r="T45" i="33"/>
  <c r="S45" i="33"/>
  <c r="O45" i="33"/>
  <c r="W44" i="33"/>
  <c r="U44" i="33"/>
  <c r="T44" i="33"/>
  <c r="S44" i="33"/>
  <c r="O44" i="33"/>
  <c r="W43" i="33"/>
  <c r="U43" i="33"/>
  <c r="T43" i="33"/>
  <c r="S43" i="33"/>
  <c r="O43" i="33"/>
  <c r="W42" i="33"/>
  <c r="U42" i="33"/>
  <c r="T42" i="33"/>
  <c r="S42" i="33"/>
  <c r="O42" i="33"/>
  <c r="W41" i="33"/>
  <c r="U41" i="33"/>
  <c r="T41" i="33"/>
  <c r="S41" i="33"/>
  <c r="O41" i="33"/>
  <c r="W40" i="33"/>
  <c r="U33" i="33"/>
  <c r="T26" i="33"/>
  <c r="I26" i="33"/>
  <c r="E26" i="33"/>
  <c r="D26" i="33"/>
  <c r="C26" i="33"/>
  <c r="E25" i="33"/>
  <c r="W17" i="33"/>
  <c r="U17" i="33"/>
  <c r="T17" i="33"/>
  <c r="S17" i="33"/>
  <c r="O17" i="33"/>
  <c r="W16" i="33"/>
  <c r="W8" i="33"/>
  <c r="U8" i="33"/>
  <c r="T8" i="33"/>
  <c r="S8" i="33"/>
  <c r="O8" i="33"/>
  <c r="W7" i="33"/>
  <c r="J67" i="30"/>
  <c r="K67" i="30"/>
  <c r="W38" i="30"/>
  <c r="W39" i="30"/>
  <c r="W40" i="30"/>
  <c r="W41" i="30"/>
  <c r="W45" i="30"/>
  <c r="W46" i="30"/>
  <c r="W37" i="30"/>
  <c r="T47" i="30"/>
  <c r="U47" i="30"/>
  <c r="T48" i="30"/>
  <c r="U48" i="30"/>
  <c r="T49" i="30"/>
  <c r="U49" i="30"/>
  <c r="U46" i="30"/>
  <c r="T46" i="30"/>
  <c r="T39" i="30"/>
  <c r="U39" i="30"/>
  <c r="T40" i="30"/>
  <c r="U40" i="30"/>
  <c r="T41" i="30"/>
  <c r="U41" i="30"/>
  <c r="U38" i="30"/>
  <c r="T38" i="30"/>
  <c r="J54" i="30"/>
  <c r="K54" i="30"/>
  <c r="E53" i="30"/>
  <c r="W8" i="30"/>
  <c r="W9" i="30"/>
  <c r="W10" i="30"/>
  <c r="W11" i="30"/>
  <c r="W15" i="30"/>
  <c r="W16" i="30"/>
  <c r="W18" i="30"/>
  <c r="W19" i="30"/>
  <c r="W7" i="30"/>
  <c r="T17" i="30"/>
  <c r="U17" i="30"/>
  <c r="T18" i="30"/>
  <c r="U18" i="30"/>
  <c r="T19" i="30"/>
  <c r="U19" i="30"/>
  <c r="T22" i="30"/>
  <c r="U22" i="30"/>
  <c r="U16" i="30"/>
  <c r="T16" i="30"/>
  <c r="T9" i="30"/>
  <c r="U9" i="30"/>
  <c r="T10" i="30"/>
  <c r="U10" i="30"/>
  <c r="T11" i="30"/>
  <c r="U11" i="30"/>
  <c r="T14" i="30"/>
  <c r="U14" i="30"/>
  <c r="U8" i="30"/>
  <c r="T8" i="30"/>
  <c r="J24" i="30"/>
  <c r="K24" i="30"/>
  <c r="J23" i="30"/>
  <c r="K23" i="30"/>
  <c r="J85" i="28"/>
  <c r="K85" i="28"/>
  <c r="U58" i="28"/>
  <c r="T58" i="28"/>
  <c r="U47" i="28"/>
  <c r="T47" i="28"/>
  <c r="W47" i="28"/>
  <c r="W57" i="28"/>
  <c r="W58" i="28"/>
  <c r="W59" i="28"/>
  <c r="W61" i="28"/>
  <c r="W62" i="28"/>
  <c r="W46" i="28"/>
  <c r="J69" i="28"/>
  <c r="J108" i="28" s="1"/>
  <c r="K69" i="28"/>
  <c r="K108" i="28" s="1"/>
  <c r="K68" i="28"/>
  <c r="K107" i="28" s="1"/>
  <c r="J68" i="28"/>
  <c r="J107" i="28" s="1"/>
  <c r="W8" i="28"/>
  <c r="W18" i="28"/>
  <c r="W19" i="28"/>
  <c r="W20" i="28"/>
  <c r="W22" i="28"/>
  <c r="W23" i="28"/>
  <c r="W28" i="28"/>
  <c r="W29" i="28"/>
  <c r="W7" i="28"/>
  <c r="T20" i="28"/>
  <c r="U20" i="28"/>
  <c r="T21" i="28"/>
  <c r="U21" i="28"/>
  <c r="T22" i="28"/>
  <c r="U22" i="28"/>
  <c r="T23" i="28"/>
  <c r="U23" i="28"/>
  <c r="T28" i="28"/>
  <c r="U28" i="28"/>
  <c r="U19" i="28"/>
  <c r="T19" i="28"/>
  <c r="T17" i="28"/>
  <c r="U17" i="28"/>
  <c r="U8" i="28"/>
  <c r="T8" i="28"/>
  <c r="U18" i="28"/>
  <c r="U7" i="28"/>
  <c r="T18" i="28"/>
  <c r="T7" i="28"/>
  <c r="T30" i="28"/>
  <c r="W56" i="12"/>
  <c r="W57" i="12"/>
  <c r="W58" i="12"/>
  <c r="W59" i="12"/>
  <c r="W60" i="12"/>
  <c r="W61" i="12"/>
  <c r="W62" i="12"/>
  <c r="W63" i="12"/>
  <c r="W64" i="12"/>
  <c r="W67" i="12"/>
  <c r="W68" i="12"/>
  <c r="W69" i="12"/>
  <c r="W70" i="12"/>
  <c r="W71" i="12"/>
  <c r="W72" i="12"/>
  <c r="W73" i="12"/>
  <c r="W74" i="12"/>
  <c r="W75" i="12"/>
  <c r="W76" i="12"/>
  <c r="W77" i="12"/>
  <c r="W78" i="12"/>
  <c r="W79" i="12"/>
  <c r="W80" i="12"/>
  <c r="W81" i="12"/>
  <c r="W82" i="12"/>
  <c r="W83" i="12"/>
  <c r="W84" i="12"/>
  <c r="W85" i="12"/>
  <c r="W86" i="12"/>
  <c r="W87" i="12"/>
  <c r="W88" i="12"/>
  <c r="W89" i="12"/>
  <c r="W90" i="12"/>
  <c r="W91" i="12"/>
  <c r="W92" i="12"/>
  <c r="W93" i="12"/>
  <c r="C104" i="12"/>
  <c r="D104" i="12"/>
  <c r="E104" i="12"/>
  <c r="J104" i="12"/>
  <c r="K104" i="12"/>
  <c r="C105" i="12"/>
  <c r="D105" i="12"/>
  <c r="E105" i="12"/>
  <c r="J105" i="12"/>
  <c r="K105" i="12"/>
  <c r="C106" i="12"/>
  <c r="D106" i="12"/>
  <c r="E106" i="12"/>
  <c r="J106" i="12"/>
  <c r="K106" i="12"/>
  <c r="C107" i="12"/>
  <c r="D107" i="12"/>
  <c r="E107" i="12"/>
  <c r="J107" i="12"/>
  <c r="K107" i="12"/>
  <c r="C108" i="12"/>
  <c r="D108" i="12"/>
  <c r="E108" i="12"/>
  <c r="J108" i="12"/>
  <c r="K108" i="12"/>
  <c r="C109" i="12"/>
  <c r="D109" i="12"/>
  <c r="E109" i="12"/>
  <c r="J109" i="12"/>
  <c r="K109" i="12"/>
  <c r="C110" i="12"/>
  <c r="D110" i="12"/>
  <c r="E110" i="12"/>
  <c r="J110" i="12"/>
  <c r="K110" i="12"/>
  <c r="C111" i="12"/>
  <c r="D111" i="12"/>
  <c r="E111" i="12"/>
  <c r="J111" i="12"/>
  <c r="K111" i="12"/>
  <c r="C112" i="12"/>
  <c r="D112" i="12"/>
  <c r="E112" i="12"/>
  <c r="C113" i="12"/>
  <c r="D113" i="12"/>
  <c r="E113" i="12"/>
  <c r="C114" i="12"/>
  <c r="D114" i="12"/>
  <c r="E114" i="12"/>
  <c r="C115" i="12"/>
  <c r="D115" i="12"/>
  <c r="E115" i="12"/>
  <c r="J115" i="12"/>
  <c r="K115" i="12"/>
  <c r="C116" i="12"/>
  <c r="D116" i="12"/>
  <c r="E116" i="12"/>
  <c r="J116" i="12"/>
  <c r="K116" i="12"/>
  <c r="C117" i="12"/>
  <c r="D117" i="12"/>
  <c r="E117" i="12"/>
  <c r="J117" i="12"/>
  <c r="K117" i="12"/>
  <c r="C118" i="12"/>
  <c r="D118" i="12"/>
  <c r="E118" i="12"/>
  <c r="J118" i="12"/>
  <c r="K118" i="12"/>
  <c r="C119" i="12"/>
  <c r="D119" i="12"/>
  <c r="E119" i="12"/>
  <c r="J119" i="12"/>
  <c r="K119" i="12"/>
  <c r="C120" i="12"/>
  <c r="D120" i="12"/>
  <c r="E120" i="12"/>
  <c r="J120" i="12"/>
  <c r="K120" i="12"/>
  <c r="C121" i="12"/>
  <c r="D121" i="12"/>
  <c r="E121" i="12"/>
  <c r="J121" i="12"/>
  <c r="K121" i="12"/>
  <c r="C122" i="12"/>
  <c r="D122" i="12"/>
  <c r="E122" i="12"/>
  <c r="J122" i="12"/>
  <c r="K122" i="12"/>
  <c r="C123" i="12"/>
  <c r="D123" i="12"/>
  <c r="E123" i="12"/>
  <c r="J123" i="12"/>
  <c r="K123" i="12"/>
  <c r="C124" i="12"/>
  <c r="D124" i="12"/>
  <c r="E124" i="12"/>
  <c r="J124" i="12"/>
  <c r="K124" i="12"/>
  <c r="C125" i="12"/>
  <c r="D125" i="12"/>
  <c r="E125" i="12"/>
  <c r="J125" i="12"/>
  <c r="K125" i="12"/>
  <c r="C126" i="12"/>
  <c r="D126" i="12"/>
  <c r="E126" i="12"/>
  <c r="J126" i="12"/>
  <c r="K126" i="12"/>
  <c r="C127" i="12"/>
  <c r="D127" i="12"/>
  <c r="E127" i="12"/>
  <c r="J127" i="12"/>
  <c r="K127" i="12"/>
  <c r="C128" i="12"/>
  <c r="D128" i="12"/>
  <c r="E128" i="12"/>
  <c r="J128" i="12"/>
  <c r="K128" i="12"/>
  <c r="C129" i="12"/>
  <c r="D129" i="12"/>
  <c r="E129" i="12"/>
  <c r="J129" i="12"/>
  <c r="K129" i="12"/>
  <c r="C130" i="12"/>
  <c r="D130" i="12"/>
  <c r="E130" i="12"/>
  <c r="J130" i="12"/>
  <c r="K130" i="12"/>
  <c r="C131" i="12"/>
  <c r="D131" i="12"/>
  <c r="E131" i="12"/>
  <c r="J131" i="12"/>
  <c r="K131" i="12"/>
  <c r="C132" i="12"/>
  <c r="D132" i="12"/>
  <c r="E132" i="12"/>
  <c r="J132" i="12"/>
  <c r="K132" i="12"/>
  <c r="C133" i="12"/>
  <c r="D133" i="12"/>
  <c r="E133" i="12"/>
  <c r="J133" i="12"/>
  <c r="K133" i="12"/>
  <c r="C134" i="12"/>
  <c r="D134" i="12"/>
  <c r="E134" i="12"/>
  <c r="J134" i="12"/>
  <c r="K134" i="12"/>
  <c r="C135" i="12"/>
  <c r="D135" i="12"/>
  <c r="E135" i="12"/>
  <c r="J135" i="12"/>
  <c r="K135" i="12"/>
  <c r="C136" i="12"/>
  <c r="D136" i="12"/>
  <c r="E136" i="12"/>
  <c r="J136" i="12"/>
  <c r="K136" i="12"/>
  <c r="C137" i="12"/>
  <c r="D137" i="12"/>
  <c r="E137" i="12"/>
  <c r="J137" i="12"/>
  <c r="K137" i="12"/>
  <c r="C138" i="12"/>
  <c r="D138" i="12"/>
  <c r="E138" i="12"/>
  <c r="J138" i="12"/>
  <c r="K138" i="12"/>
  <c r="C139" i="12"/>
  <c r="D139" i="12"/>
  <c r="E139" i="12"/>
  <c r="J139" i="12"/>
  <c r="K139" i="12"/>
  <c r="C140" i="12"/>
  <c r="D140" i="12"/>
  <c r="E140" i="12"/>
  <c r="J140" i="12"/>
  <c r="K140" i="12"/>
  <c r="C141" i="12"/>
  <c r="D141" i="12"/>
  <c r="E141" i="12"/>
  <c r="J141" i="12"/>
  <c r="K141" i="12"/>
  <c r="D103" i="12"/>
  <c r="E103" i="12"/>
  <c r="J103" i="12"/>
  <c r="K103" i="12"/>
  <c r="U93" i="12"/>
  <c r="T93" i="12"/>
  <c r="U92" i="12"/>
  <c r="T92" i="12"/>
  <c r="U90" i="12"/>
  <c r="T90" i="12"/>
  <c r="U89" i="12"/>
  <c r="T89" i="12"/>
  <c r="U87" i="12"/>
  <c r="T87" i="12"/>
  <c r="U86" i="12"/>
  <c r="T86" i="12"/>
  <c r="U84" i="12"/>
  <c r="T84" i="12"/>
  <c r="U83" i="12"/>
  <c r="T83" i="12"/>
  <c r="U81" i="12"/>
  <c r="T81" i="12"/>
  <c r="U80" i="12"/>
  <c r="T80" i="12"/>
  <c r="U78" i="12"/>
  <c r="T78" i="12"/>
  <c r="U77" i="12"/>
  <c r="T77" i="12"/>
  <c r="U75" i="12"/>
  <c r="T75" i="12"/>
  <c r="U74" i="12"/>
  <c r="T74" i="12"/>
  <c r="U72" i="12"/>
  <c r="T72" i="12"/>
  <c r="U71" i="12"/>
  <c r="T71" i="12"/>
  <c r="U69" i="12"/>
  <c r="T69" i="12"/>
  <c r="U68" i="12"/>
  <c r="T68" i="12"/>
  <c r="U63" i="12"/>
  <c r="T63" i="12"/>
  <c r="U62" i="12"/>
  <c r="T62" i="12"/>
  <c r="U60" i="12"/>
  <c r="T60" i="12"/>
  <c r="U59" i="12"/>
  <c r="T59" i="12"/>
  <c r="U57" i="12"/>
  <c r="T57" i="12"/>
  <c r="U56" i="12"/>
  <c r="T56" i="12"/>
  <c r="J94" i="12"/>
  <c r="T91" i="12" s="1"/>
  <c r="K94" i="12"/>
  <c r="U82" i="12" s="1"/>
  <c r="J95" i="12"/>
  <c r="K95" i="12"/>
  <c r="J96" i="12"/>
  <c r="K96" i="12"/>
  <c r="D47" i="12"/>
  <c r="E47" i="12"/>
  <c r="J47" i="12"/>
  <c r="K47" i="12"/>
  <c r="D48" i="12"/>
  <c r="E48" i="12"/>
  <c r="J48" i="12"/>
  <c r="K48" i="12"/>
  <c r="C48" i="12"/>
  <c r="C47" i="12"/>
  <c r="D46" i="12"/>
  <c r="D142" i="12" s="1"/>
  <c r="E46" i="12"/>
  <c r="E142" i="12" s="1"/>
  <c r="J46" i="12"/>
  <c r="K46" i="12"/>
  <c r="W55" i="12"/>
  <c r="X47" i="30" l="1"/>
  <c r="I92" i="33"/>
  <c r="T29" i="30"/>
  <c r="T28" i="30"/>
  <c r="O59" i="30"/>
  <c r="O55" i="30"/>
  <c r="O60" i="30"/>
  <c r="O56" i="30"/>
  <c r="O58" i="30"/>
  <c r="O57" i="30"/>
  <c r="X48" i="30"/>
  <c r="C92" i="33"/>
  <c r="E92" i="33"/>
  <c r="O32" i="33"/>
  <c r="O27" i="33"/>
  <c r="O31" i="33"/>
  <c r="O28" i="33"/>
  <c r="O30" i="33"/>
  <c r="O29" i="33"/>
  <c r="U28" i="30"/>
  <c r="U29" i="30"/>
  <c r="X49" i="30"/>
  <c r="O66" i="33"/>
  <c r="E91" i="33"/>
  <c r="O61" i="33"/>
  <c r="O60" i="33"/>
  <c r="O65" i="33"/>
  <c r="O64" i="33"/>
  <c r="O63" i="33"/>
  <c r="O62" i="33"/>
  <c r="M84" i="30"/>
  <c r="M108" i="28"/>
  <c r="X47" i="33"/>
  <c r="S61" i="33"/>
  <c r="S60" i="33"/>
  <c r="S66" i="33"/>
  <c r="S65" i="33"/>
  <c r="I91" i="33"/>
  <c r="S64" i="33"/>
  <c r="S63" i="33"/>
  <c r="S62" i="33"/>
  <c r="T37" i="30"/>
  <c r="T55" i="30"/>
  <c r="T56" i="30"/>
  <c r="T58" i="30"/>
  <c r="T59" i="30"/>
  <c r="T60" i="30"/>
  <c r="T57" i="30"/>
  <c r="U55" i="30"/>
  <c r="U60" i="30"/>
  <c r="U56" i="30"/>
  <c r="U57" i="30"/>
  <c r="U58" i="30"/>
  <c r="U59" i="30"/>
  <c r="T78" i="28"/>
  <c r="T77" i="28"/>
  <c r="T75" i="28"/>
  <c r="T73" i="28"/>
  <c r="T71" i="28"/>
  <c r="T76" i="28"/>
  <c r="T74" i="28"/>
  <c r="T72" i="28"/>
  <c r="T70" i="28"/>
  <c r="U75" i="28"/>
  <c r="U77" i="28"/>
  <c r="U78" i="28"/>
  <c r="U72" i="28"/>
  <c r="U74" i="28"/>
  <c r="U73" i="28"/>
  <c r="U70" i="28"/>
  <c r="U71" i="28"/>
  <c r="U76" i="28"/>
  <c r="T16" i="33"/>
  <c r="T25" i="33" s="1"/>
  <c r="U7" i="33"/>
  <c r="U25" i="33" s="1"/>
  <c r="W23" i="30"/>
  <c r="X11" i="30"/>
  <c r="X22" i="30"/>
  <c r="N47" i="12"/>
  <c r="S16" i="33"/>
  <c r="X39" i="30"/>
  <c r="W30" i="28"/>
  <c r="X17" i="28"/>
  <c r="X28" i="28"/>
  <c r="X22" i="28"/>
  <c r="U39" i="28"/>
  <c r="O47" i="12"/>
  <c r="W48" i="12"/>
  <c r="O49" i="33"/>
  <c r="O7" i="33"/>
  <c r="X9" i="30"/>
  <c r="X18" i="30"/>
  <c r="X41" i="30"/>
  <c r="J142" i="12"/>
  <c r="X77" i="12"/>
  <c r="U25" i="30"/>
  <c r="T29" i="28"/>
  <c r="X21" i="28"/>
  <c r="U54" i="30"/>
  <c r="X40" i="30"/>
  <c r="T30" i="30"/>
  <c r="X10" i="30"/>
  <c r="U69" i="28"/>
  <c r="X46" i="30"/>
  <c r="X19" i="30"/>
  <c r="W25" i="30"/>
  <c r="X17" i="30"/>
  <c r="U46" i="28"/>
  <c r="X8" i="28"/>
  <c r="X19" i="28"/>
  <c r="X23" i="28"/>
  <c r="W96" i="12"/>
  <c r="X83" i="12"/>
  <c r="S47" i="12"/>
  <c r="K142" i="12"/>
  <c r="X56" i="12"/>
  <c r="X68" i="12"/>
  <c r="X89" i="12"/>
  <c r="U95" i="12"/>
  <c r="U64" i="12"/>
  <c r="U76" i="12"/>
  <c r="M138" i="12"/>
  <c r="M134" i="12"/>
  <c r="M130" i="12"/>
  <c r="M126" i="12"/>
  <c r="M122" i="12"/>
  <c r="M118" i="12"/>
  <c r="M110" i="12"/>
  <c r="M106" i="12"/>
  <c r="X90" i="12"/>
  <c r="X86" i="12"/>
  <c r="X81" i="12"/>
  <c r="X93" i="12"/>
  <c r="X63" i="12"/>
  <c r="X69" i="12"/>
  <c r="M133" i="12"/>
  <c r="M109" i="12"/>
  <c r="X71" i="12"/>
  <c r="M125" i="12"/>
  <c r="M117" i="12"/>
  <c r="U47" i="12"/>
  <c r="J143" i="12"/>
  <c r="T47" i="12"/>
  <c r="M139" i="12"/>
  <c r="M135" i="12"/>
  <c r="M131" i="12"/>
  <c r="M123" i="12"/>
  <c r="M119" i="12"/>
  <c r="M111" i="12"/>
  <c r="T54" i="30"/>
  <c r="T45" i="30"/>
  <c r="X38" i="30"/>
  <c r="W24" i="30"/>
  <c r="X14" i="30"/>
  <c r="X16" i="30"/>
  <c r="T24" i="30"/>
  <c r="U27" i="30"/>
  <c r="U7" i="30"/>
  <c r="U24" i="30"/>
  <c r="T27" i="30"/>
  <c r="T15" i="30"/>
  <c r="M67" i="30"/>
  <c r="W26" i="30"/>
  <c r="U15" i="30"/>
  <c r="T25" i="30"/>
  <c r="T26" i="30"/>
  <c r="X8" i="30"/>
  <c r="T69" i="28"/>
  <c r="T57" i="28"/>
  <c r="U57" i="28"/>
  <c r="X59" i="28"/>
  <c r="X47" i="28"/>
  <c r="X62" i="28"/>
  <c r="X61" i="28"/>
  <c r="M85" i="28"/>
  <c r="W39" i="28"/>
  <c r="X18" i="28"/>
  <c r="U29" i="28"/>
  <c r="X20" i="28"/>
  <c r="X57" i="12"/>
  <c r="X62" i="12"/>
  <c r="X72" i="12"/>
  <c r="X87" i="12"/>
  <c r="X92" i="12"/>
  <c r="T58" i="12"/>
  <c r="T73" i="12"/>
  <c r="T88" i="12"/>
  <c r="U88" i="12"/>
  <c r="X59" i="12"/>
  <c r="T64" i="12"/>
  <c r="X74" i="12"/>
  <c r="X78" i="12"/>
  <c r="X84" i="12"/>
  <c r="M103" i="12"/>
  <c r="W94" i="12"/>
  <c r="T85" i="12"/>
  <c r="X60" i="12"/>
  <c r="X75" i="12"/>
  <c r="X80" i="12"/>
  <c r="T61" i="12"/>
  <c r="T76" i="12"/>
  <c r="M140" i="12"/>
  <c r="M136" i="12"/>
  <c r="M132" i="12"/>
  <c r="M128" i="12"/>
  <c r="M124" i="12"/>
  <c r="M120" i="12"/>
  <c r="M116" i="12"/>
  <c r="M108" i="12"/>
  <c r="M104" i="12"/>
  <c r="W47" i="12"/>
  <c r="M115" i="12"/>
  <c r="M107" i="12"/>
  <c r="W46" i="12"/>
  <c r="M127" i="12"/>
  <c r="J144" i="12"/>
  <c r="M141" i="12"/>
  <c r="M137" i="12"/>
  <c r="M129" i="12"/>
  <c r="M121" i="12"/>
  <c r="M105" i="12"/>
  <c r="U55" i="12"/>
  <c r="U67" i="12"/>
  <c r="U79" i="12"/>
  <c r="U91" i="12"/>
  <c r="X91" i="12" s="1"/>
  <c r="U96" i="12"/>
  <c r="W95" i="12"/>
  <c r="U30" i="28"/>
  <c r="X30" i="28" s="1"/>
  <c r="X7" i="28"/>
  <c r="W68" i="28"/>
  <c r="T46" i="28"/>
  <c r="T7" i="30"/>
  <c r="U26" i="30"/>
  <c r="W27" i="30"/>
  <c r="X60" i="28"/>
  <c r="W54" i="30"/>
  <c r="U61" i="12"/>
  <c r="U73" i="12"/>
  <c r="U85" i="12"/>
  <c r="K143" i="12"/>
  <c r="U30" i="30"/>
  <c r="W25" i="33"/>
  <c r="T70" i="12"/>
  <c r="T82" i="12"/>
  <c r="X82" i="12" s="1"/>
  <c r="T95" i="12"/>
  <c r="W53" i="30"/>
  <c r="T39" i="28"/>
  <c r="U58" i="12"/>
  <c r="U70" i="12"/>
  <c r="K144" i="12"/>
  <c r="W69" i="28"/>
  <c r="U45" i="30"/>
  <c r="T55" i="12"/>
  <c r="T67" i="12"/>
  <c r="T79" i="12"/>
  <c r="T96" i="12"/>
  <c r="U37" i="30"/>
  <c r="S7" i="33"/>
  <c r="T40" i="33"/>
  <c r="T49" i="33"/>
  <c r="O16" i="33"/>
  <c r="X17" i="33"/>
  <c r="O26" i="33"/>
  <c r="X42" i="33"/>
  <c r="X44" i="33"/>
  <c r="X51" i="33"/>
  <c r="X53" i="33"/>
  <c r="X57" i="33"/>
  <c r="M73" i="33"/>
  <c r="C25" i="33"/>
  <c r="X8" i="33"/>
  <c r="S26" i="33"/>
  <c r="W26" i="33"/>
  <c r="O33" i="33"/>
  <c r="W33" i="33"/>
  <c r="O40" i="33"/>
  <c r="X41" i="33"/>
  <c r="X43" i="33"/>
  <c r="X45" i="33"/>
  <c r="X48" i="33"/>
  <c r="X50" i="33"/>
  <c r="X52" i="33"/>
  <c r="X54" i="33"/>
  <c r="D25" i="33"/>
  <c r="N8" i="33"/>
  <c r="N17" i="33"/>
  <c r="U26" i="33"/>
  <c r="X26" i="33" s="1"/>
  <c r="T33" i="33"/>
  <c r="X33" i="33" s="1"/>
  <c r="D73" i="33"/>
  <c r="N41" i="33"/>
  <c r="N43" i="33"/>
  <c r="N45" i="33"/>
  <c r="N48" i="33"/>
  <c r="N50" i="33"/>
  <c r="D58" i="33"/>
  <c r="S49" i="33"/>
  <c r="W58" i="33"/>
  <c r="U49" i="33"/>
  <c r="W59" i="33"/>
  <c r="U59" i="33"/>
  <c r="M8" i="33"/>
  <c r="M17" i="33"/>
  <c r="S33" i="33"/>
  <c r="S40" i="33"/>
  <c r="U40" i="33"/>
  <c r="N42" i="33"/>
  <c r="N44" i="33"/>
  <c r="N47" i="33"/>
  <c r="S59" i="33"/>
  <c r="C73" i="33"/>
  <c r="C58" i="33"/>
  <c r="M41" i="33"/>
  <c r="M42" i="33"/>
  <c r="M43" i="33"/>
  <c r="M44" i="33"/>
  <c r="M45" i="33"/>
  <c r="M47" i="33"/>
  <c r="M48" i="33"/>
  <c r="M50" i="33"/>
  <c r="O59" i="33"/>
  <c r="T59" i="33"/>
  <c r="X58" i="28"/>
  <c r="X74" i="28" l="1"/>
  <c r="X75" i="28"/>
  <c r="X70" i="28"/>
  <c r="X29" i="30"/>
  <c r="X59" i="30"/>
  <c r="X56" i="30"/>
  <c r="M7" i="33"/>
  <c r="M30" i="33"/>
  <c r="M28" i="33"/>
  <c r="M31" i="33"/>
  <c r="M27" i="33"/>
  <c r="M29" i="33"/>
  <c r="M32" i="33"/>
  <c r="X58" i="30"/>
  <c r="N30" i="33"/>
  <c r="N32" i="33"/>
  <c r="N31" i="33"/>
  <c r="N27" i="33"/>
  <c r="N28" i="33"/>
  <c r="N29" i="33"/>
  <c r="C91" i="33"/>
  <c r="M64" i="33"/>
  <c r="M62" i="33"/>
  <c r="M61" i="33"/>
  <c r="M63" i="33"/>
  <c r="M65" i="33"/>
  <c r="M66" i="33"/>
  <c r="M60" i="33"/>
  <c r="X76" i="28"/>
  <c r="X60" i="30"/>
  <c r="N66" i="33"/>
  <c r="D91" i="33"/>
  <c r="N64" i="33"/>
  <c r="N63" i="33"/>
  <c r="N61" i="33"/>
  <c r="N65" i="33"/>
  <c r="N62" i="33"/>
  <c r="N60" i="33"/>
  <c r="X71" i="28"/>
  <c r="M83" i="30"/>
  <c r="X28" i="30"/>
  <c r="T53" i="30"/>
  <c r="X57" i="30"/>
  <c r="X73" i="28"/>
  <c r="X72" i="28"/>
  <c r="X78" i="28"/>
  <c r="X55" i="30"/>
  <c r="M107" i="28"/>
  <c r="X77" i="28"/>
  <c r="X7" i="33"/>
  <c r="X16" i="33"/>
  <c r="O25" i="33"/>
  <c r="O58" i="33"/>
  <c r="X39" i="28"/>
  <c r="S25" i="33"/>
  <c r="X30" i="30"/>
  <c r="X57" i="28"/>
  <c r="U68" i="28"/>
  <c r="X47" i="12"/>
  <c r="X45" i="30"/>
  <c r="M16" i="33"/>
  <c r="X54" i="30"/>
  <c r="T68" i="28"/>
  <c r="M40" i="33"/>
  <c r="N59" i="33"/>
  <c r="N7" i="33"/>
  <c r="X7" i="30"/>
  <c r="X29" i="28"/>
  <c r="M142" i="12"/>
  <c r="X58" i="12"/>
  <c r="X25" i="30"/>
  <c r="X15" i="30"/>
  <c r="X27" i="30"/>
  <c r="T23" i="30"/>
  <c r="X69" i="28"/>
  <c r="X24" i="30"/>
  <c r="X46" i="28"/>
  <c r="M143" i="12"/>
  <c r="X96" i="12"/>
  <c r="X76" i="12"/>
  <c r="X64" i="12"/>
  <c r="X95" i="12"/>
  <c r="M144" i="12"/>
  <c r="X26" i="30"/>
  <c r="U23" i="30"/>
  <c r="X85" i="12"/>
  <c r="X73" i="12"/>
  <c r="X61" i="12"/>
  <c r="X88" i="12"/>
  <c r="X79" i="12"/>
  <c r="X25" i="33"/>
  <c r="U53" i="30"/>
  <c r="X37" i="30"/>
  <c r="X67" i="12"/>
  <c r="U94" i="12"/>
  <c r="X55" i="12"/>
  <c r="X70" i="12"/>
  <c r="T94" i="12"/>
  <c r="X40" i="33"/>
  <c r="T58" i="33"/>
  <c r="M59" i="33"/>
  <c r="N33" i="33"/>
  <c r="M33" i="33"/>
  <c r="S58" i="33"/>
  <c r="N16" i="33"/>
  <c r="N40" i="33"/>
  <c r="N26" i="33"/>
  <c r="M26" i="33"/>
  <c r="M49" i="33"/>
  <c r="X59" i="33"/>
  <c r="U58" i="33"/>
  <c r="X49" i="33"/>
  <c r="N49" i="33"/>
  <c r="M25" i="33" l="1"/>
  <c r="X53" i="30"/>
  <c r="M58" i="33"/>
  <c r="X68" i="28"/>
  <c r="N25" i="33"/>
  <c r="X23" i="30"/>
  <c r="X58" i="33"/>
  <c r="X94" i="12"/>
  <c r="N58" i="33"/>
  <c r="C9" i="19" l="1"/>
  <c r="D9" i="19"/>
  <c r="B9" i="19"/>
  <c r="T8" i="19"/>
  <c r="S8" i="19"/>
  <c r="U48" i="12" l="1"/>
  <c r="W8" i="12"/>
  <c r="W9" i="12"/>
  <c r="W10" i="12"/>
  <c r="W11" i="12"/>
  <c r="W12" i="12"/>
  <c r="W13" i="12"/>
  <c r="W14" i="12"/>
  <c r="W15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7" i="12"/>
  <c r="T7" i="12"/>
  <c r="T8" i="12"/>
  <c r="U8" i="12"/>
  <c r="T9" i="12"/>
  <c r="U9" i="12"/>
  <c r="T10" i="12"/>
  <c r="T11" i="12"/>
  <c r="U11" i="12"/>
  <c r="T12" i="12"/>
  <c r="U12" i="12"/>
  <c r="T13" i="12"/>
  <c r="T14" i="12"/>
  <c r="U14" i="12"/>
  <c r="T15" i="12"/>
  <c r="U15" i="12"/>
  <c r="T16" i="12"/>
  <c r="T19" i="12"/>
  <c r="T20" i="12"/>
  <c r="U20" i="12"/>
  <c r="T21" i="12"/>
  <c r="U21" i="12"/>
  <c r="T22" i="12"/>
  <c r="T23" i="12"/>
  <c r="U23" i="12"/>
  <c r="T24" i="12"/>
  <c r="U24" i="12"/>
  <c r="T25" i="12"/>
  <c r="T26" i="12"/>
  <c r="U26" i="12"/>
  <c r="T27" i="12"/>
  <c r="U27" i="12"/>
  <c r="T28" i="12"/>
  <c r="T29" i="12"/>
  <c r="U29" i="12"/>
  <c r="T30" i="12"/>
  <c r="U30" i="12"/>
  <c r="T31" i="12"/>
  <c r="T32" i="12"/>
  <c r="U32" i="12"/>
  <c r="T33" i="12"/>
  <c r="U33" i="12"/>
  <c r="T34" i="12"/>
  <c r="T35" i="12"/>
  <c r="U35" i="12"/>
  <c r="T36" i="12"/>
  <c r="U36" i="12"/>
  <c r="T37" i="12"/>
  <c r="T38" i="12"/>
  <c r="U38" i="12"/>
  <c r="T39" i="12"/>
  <c r="U39" i="12"/>
  <c r="T40" i="12"/>
  <c r="T41" i="12"/>
  <c r="U41" i="12"/>
  <c r="T42" i="12"/>
  <c r="U42" i="12"/>
  <c r="T43" i="12"/>
  <c r="T44" i="12"/>
  <c r="U44" i="12"/>
  <c r="T45" i="12"/>
  <c r="U45" i="12"/>
  <c r="T48" i="12"/>
  <c r="K56" i="23"/>
  <c r="K57" i="23"/>
  <c r="K58" i="23"/>
  <c r="K60" i="23"/>
  <c r="K61" i="23"/>
  <c r="K62" i="23"/>
  <c r="K63" i="23"/>
  <c r="K64" i="23"/>
  <c r="K65" i="23"/>
  <c r="K66" i="23"/>
  <c r="K67" i="23"/>
  <c r="K68" i="23"/>
  <c r="K70" i="23"/>
  <c r="K71" i="23"/>
  <c r="J56" i="23"/>
  <c r="J57" i="23"/>
  <c r="J58" i="23"/>
  <c r="J60" i="23"/>
  <c r="J61" i="23"/>
  <c r="J62" i="23"/>
  <c r="J63" i="23"/>
  <c r="J64" i="23"/>
  <c r="J65" i="23"/>
  <c r="J66" i="23"/>
  <c r="J67" i="23"/>
  <c r="J68" i="23"/>
  <c r="J70" i="23"/>
  <c r="J71" i="23"/>
  <c r="W32" i="23"/>
  <c r="W33" i="23"/>
  <c r="W34" i="23"/>
  <c r="W36" i="23"/>
  <c r="W37" i="23"/>
  <c r="W38" i="23"/>
  <c r="W39" i="23"/>
  <c r="W40" i="23"/>
  <c r="W41" i="23"/>
  <c r="W42" i="23"/>
  <c r="W43" i="23"/>
  <c r="W44" i="23"/>
  <c r="W46" i="23"/>
  <c r="W47" i="23"/>
  <c r="J45" i="23"/>
  <c r="T46" i="23" s="1"/>
  <c r="K45" i="23"/>
  <c r="U46" i="23" s="1"/>
  <c r="J31" i="23"/>
  <c r="K31" i="23"/>
  <c r="W8" i="23"/>
  <c r="W9" i="23"/>
  <c r="W10" i="23"/>
  <c r="W12" i="23"/>
  <c r="W13" i="23"/>
  <c r="W14" i="23"/>
  <c r="W15" i="23"/>
  <c r="W16" i="23"/>
  <c r="W17" i="23"/>
  <c r="W18" i="23"/>
  <c r="W19" i="23"/>
  <c r="W20" i="23"/>
  <c r="W22" i="23"/>
  <c r="W23" i="23"/>
  <c r="J21" i="23"/>
  <c r="K21" i="23"/>
  <c r="J7" i="23"/>
  <c r="K7" i="23"/>
  <c r="J56" i="22"/>
  <c r="K56" i="22"/>
  <c r="J57" i="22"/>
  <c r="K57" i="22"/>
  <c r="J58" i="22"/>
  <c r="K58" i="22"/>
  <c r="J60" i="22"/>
  <c r="K60" i="22"/>
  <c r="J61" i="22"/>
  <c r="K61" i="22"/>
  <c r="J62" i="22"/>
  <c r="K62" i="22"/>
  <c r="J63" i="22"/>
  <c r="K63" i="22"/>
  <c r="J64" i="22"/>
  <c r="K64" i="22"/>
  <c r="J65" i="22"/>
  <c r="K65" i="22"/>
  <c r="J66" i="22"/>
  <c r="K66" i="22"/>
  <c r="J67" i="22"/>
  <c r="K67" i="22"/>
  <c r="J68" i="22"/>
  <c r="K68" i="22"/>
  <c r="J70" i="22"/>
  <c r="K70" i="22"/>
  <c r="J71" i="22"/>
  <c r="K71" i="22"/>
  <c r="W32" i="22"/>
  <c r="W33" i="22"/>
  <c r="W34" i="22"/>
  <c r="W36" i="22"/>
  <c r="W37" i="22"/>
  <c r="W38" i="22"/>
  <c r="W39" i="22"/>
  <c r="W40" i="22"/>
  <c r="W41" i="22"/>
  <c r="W42" i="22"/>
  <c r="W43" i="22"/>
  <c r="W44" i="22"/>
  <c r="W46" i="22"/>
  <c r="W47" i="22"/>
  <c r="J45" i="22"/>
  <c r="T47" i="22" s="1"/>
  <c r="K45" i="22"/>
  <c r="U46" i="22" s="1"/>
  <c r="J31" i="22"/>
  <c r="K31" i="22"/>
  <c r="W8" i="22"/>
  <c r="W9" i="22"/>
  <c r="W10" i="22"/>
  <c r="W11" i="22"/>
  <c r="W12" i="22"/>
  <c r="W13" i="22"/>
  <c r="W14" i="22"/>
  <c r="W15" i="22"/>
  <c r="W16" i="22"/>
  <c r="W17" i="22"/>
  <c r="W18" i="22"/>
  <c r="W19" i="22"/>
  <c r="W20" i="22"/>
  <c r="W22" i="22"/>
  <c r="W23" i="22"/>
  <c r="J21" i="22"/>
  <c r="T23" i="22" s="1"/>
  <c r="K21" i="22"/>
  <c r="J7" i="22"/>
  <c r="T8" i="22" s="1"/>
  <c r="K7" i="22"/>
  <c r="U12" i="22" s="1"/>
  <c r="J56" i="21"/>
  <c r="K56" i="21"/>
  <c r="J57" i="21"/>
  <c r="K57" i="21"/>
  <c r="J58" i="21"/>
  <c r="K58" i="21"/>
  <c r="J60" i="21"/>
  <c r="K60" i="21"/>
  <c r="J61" i="21"/>
  <c r="K61" i="21"/>
  <c r="J62" i="21"/>
  <c r="K62" i="21"/>
  <c r="J63" i="21"/>
  <c r="K63" i="21"/>
  <c r="J64" i="21"/>
  <c r="K64" i="21"/>
  <c r="J65" i="21"/>
  <c r="K65" i="21"/>
  <c r="J66" i="21"/>
  <c r="K66" i="21"/>
  <c r="J67" i="21"/>
  <c r="K67" i="21"/>
  <c r="J68" i="21"/>
  <c r="K68" i="21"/>
  <c r="J70" i="21"/>
  <c r="K70" i="21"/>
  <c r="J71" i="21"/>
  <c r="K71" i="21"/>
  <c r="W32" i="21"/>
  <c r="W33" i="21"/>
  <c r="W34" i="21"/>
  <c r="W36" i="21"/>
  <c r="W37" i="21"/>
  <c r="W38" i="21"/>
  <c r="W39" i="21"/>
  <c r="W40" i="21"/>
  <c r="W41" i="21"/>
  <c r="W42" i="21"/>
  <c r="W43" i="21"/>
  <c r="W44" i="21"/>
  <c r="W46" i="21"/>
  <c r="W47" i="21"/>
  <c r="T47" i="21"/>
  <c r="U47" i="21"/>
  <c r="J31" i="21"/>
  <c r="K31" i="21"/>
  <c r="W8" i="21"/>
  <c r="W9" i="21"/>
  <c r="W10" i="21"/>
  <c r="W12" i="21"/>
  <c r="W13" i="21"/>
  <c r="W14" i="21"/>
  <c r="W15" i="21"/>
  <c r="W16" i="21"/>
  <c r="W17" i="21"/>
  <c r="W18" i="21"/>
  <c r="W19" i="21"/>
  <c r="W20" i="21"/>
  <c r="W22" i="21"/>
  <c r="W23" i="21"/>
  <c r="W21" i="21"/>
  <c r="U23" i="21"/>
  <c r="J7" i="21"/>
  <c r="K7" i="21"/>
  <c r="I25" i="20"/>
  <c r="J25" i="20"/>
  <c r="I26" i="20"/>
  <c r="J26" i="20"/>
  <c r="I27" i="20"/>
  <c r="J27" i="20"/>
  <c r="V17" i="20"/>
  <c r="V18" i="20"/>
  <c r="V16" i="20"/>
  <c r="V8" i="20"/>
  <c r="V9" i="20"/>
  <c r="V7" i="20"/>
  <c r="S16" i="20"/>
  <c r="T16" i="20"/>
  <c r="S17" i="20"/>
  <c r="T17" i="20"/>
  <c r="S7" i="20"/>
  <c r="T7" i="20"/>
  <c r="S8" i="20"/>
  <c r="T8" i="20"/>
  <c r="I25" i="19"/>
  <c r="J25" i="19"/>
  <c r="I26" i="19"/>
  <c r="J26" i="19"/>
  <c r="I27" i="19"/>
  <c r="J27" i="19"/>
  <c r="V17" i="19"/>
  <c r="V18" i="19"/>
  <c r="V16" i="19"/>
  <c r="T17" i="19"/>
  <c r="S17" i="19"/>
  <c r="T16" i="19"/>
  <c r="S16" i="19"/>
  <c r="V8" i="19"/>
  <c r="V9" i="19"/>
  <c r="V7" i="19"/>
  <c r="W8" i="19"/>
  <c r="T7" i="19"/>
  <c r="S7" i="19"/>
  <c r="S9" i="19" s="1"/>
  <c r="M68" i="22" l="1"/>
  <c r="X46" i="23"/>
  <c r="M64" i="22"/>
  <c r="M56" i="22"/>
  <c r="L25" i="20"/>
  <c r="X29" i="12"/>
  <c r="M60" i="22"/>
  <c r="M66" i="22"/>
  <c r="M62" i="22"/>
  <c r="M58" i="22"/>
  <c r="X41" i="12"/>
  <c r="X36" i="12"/>
  <c r="X12" i="12"/>
  <c r="X24" i="12"/>
  <c r="X35" i="12"/>
  <c r="X30" i="12"/>
  <c r="X11" i="12"/>
  <c r="X42" i="12"/>
  <c r="X23" i="12"/>
  <c r="W21" i="22"/>
  <c r="M65" i="22"/>
  <c r="M61" i="22"/>
  <c r="M57" i="22"/>
  <c r="L26" i="20"/>
  <c r="X45" i="12"/>
  <c r="X26" i="12"/>
  <c r="X21" i="12"/>
  <c r="X44" i="12"/>
  <c r="X39" i="12"/>
  <c r="X20" i="12"/>
  <c r="X15" i="12"/>
  <c r="X38" i="12"/>
  <c r="X14" i="12"/>
  <c r="X9" i="12"/>
  <c r="M67" i="23"/>
  <c r="S18" i="20"/>
  <c r="X48" i="12"/>
  <c r="X33" i="12"/>
  <c r="S18" i="19"/>
  <c r="X32" i="12"/>
  <c r="X27" i="12"/>
  <c r="X8" i="12"/>
  <c r="T46" i="12"/>
  <c r="U43" i="12"/>
  <c r="X43" i="12" s="1"/>
  <c r="U40" i="12"/>
  <c r="X40" i="12" s="1"/>
  <c r="U37" i="12"/>
  <c r="X37" i="12" s="1"/>
  <c r="U34" i="12"/>
  <c r="X34" i="12" s="1"/>
  <c r="U31" i="12"/>
  <c r="X31" i="12" s="1"/>
  <c r="U28" i="12"/>
  <c r="X28" i="12" s="1"/>
  <c r="U25" i="12"/>
  <c r="X25" i="12" s="1"/>
  <c r="U22" i="12"/>
  <c r="X22" i="12" s="1"/>
  <c r="U19" i="12"/>
  <c r="X19" i="12" s="1"/>
  <c r="U16" i="12"/>
  <c r="X16" i="12" s="1"/>
  <c r="U13" i="12"/>
  <c r="X13" i="12" s="1"/>
  <c r="U10" i="12"/>
  <c r="X10" i="12" s="1"/>
  <c r="U7" i="12"/>
  <c r="M66" i="23"/>
  <c r="W7" i="23"/>
  <c r="T46" i="22"/>
  <c r="X46" i="22" s="1"/>
  <c r="M70" i="22"/>
  <c r="T18" i="22"/>
  <c r="T14" i="22"/>
  <c r="K48" i="21"/>
  <c r="U31" i="21" s="1"/>
  <c r="U41" i="21"/>
  <c r="T39" i="21"/>
  <c r="J48" i="21"/>
  <c r="W7" i="21"/>
  <c r="K24" i="21"/>
  <c r="J24" i="21"/>
  <c r="T9" i="20"/>
  <c r="L27" i="19"/>
  <c r="L25" i="19"/>
  <c r="K48" i="23"/>
  <c r="U31" i="23" s="1"/>
  <c r="J48" i="23"/>
  <c r="T45" i="23" s="1"/>
  <c r="M68" i="23"/>
  <c r="M58" i="23"/>
  <c r="M64" i="23"/>
  <c r="U42" i="23"/>
  <c r="U38" i="23"/>
  <c r="U34" i="23"/>
  <c r="M61" i="23"/>
  <c r="J24" i="23"/>
  <c r="T22" i="23" s="1"/>
  <c r="W21" i="23"/>
  <c r="M71" i="23"/>
  <c r="M70" i="23"/>
  <c r="M65" i="23"/>
  <c r="M57" i="23"/>
  <c r="M56" i="23"/>
  <c r="M63" i="23"/>
  <c r="M62" i="23"/>
  <c r="M60" i="23"/>
  <c r="J48" i="22"/>
  <c r="T31" i="22" s="1"/>
  <c r="K48" i="22"/>
  <c r="U31" i="22" s="1"/>
  <c r="T33" i="22"/>
  <c r="U32" i="22"/>
  <c r="T41" i="22"/>
  <c r="T37" i="22"/>
  <c r="T10" i="22"/>
  <c r="J24" i="22"/>
  <c r="T7" i="22" s="1"/>
  <c r="T22" i="22"/>
  <c r="U38" i="21"/>
  <c r="U33" i="21"/>
  <c r="U46" i="21"/>
  <c r="K69" i="21"/>
  <c r="M71" i="21"/>
  <c r="X47" i="21"/>
  <c r="M70" i="21"/>
  <c r="W45" i="21"/>
  <c r="T44" i="21"/>
  <c r="M65" i="21"/>
  <c r="M61" i="21"/>
  <c r="T32" i="21"/>
  <c r="M67" i="21"/>
  <c r="M63" i="21"/>
  <c r="W31" i="21"/>
  <c r="T41" i="21"/>
  <c r="M57" i="21"/>
  <c r="T36" i="21"/>
  <c r="M68" i="21"/>
  <c r="M64" i="21"/>
  <c r="M60" i="21"/>
  <c r="M56" i="21"/>
  <c r="T33" i="21"/>
  <c r="U19" i="21"/>
  <c r="U16" i="21"/>
  <c r="U11" i="21"/>
  <c r="M66" i="21"/>
  <c r="M62" i="21"/>
  <c r="M58" i="21"/>
  <c r="W17" i="20"/>
  <c r="W16" i="20"/>
  <c r="S9" i="20"/>
  <c r="L27" i="20"/>
  <c r="W8" i="20"/>
  <c r="W17" i="19"/>
  <c r="W16" i="19"/>
  <c r="W7" i="19"/>
  <c r="L26" i="19"/>
  <c r="T9" i="19"/>
  <c r="W9" i="19" s="1"/>
  <c r="U17" i="22"/>
  <c r="T18" i="20"/>
  <c r="U13" i="21"/>
  <c r="U43" i="21"/>
  <c r="T38" i="21"/>
  <c r="U35" i="21"/>
  <c r="T46" i="21"/>
  <c r="J69" i="21"/>
  <c r="U8" i="22"/>
  <c r="X8" i="22" s="1"/>
  <c r="T17" i="22"/>
  <c r="T13" i="22"/>
  <c r="T9" i="22"/>
  <c r="W7" i="20"/>
  <c r="U18" i="21"/>
  <c r="U10" i="21"/>
  <c r="U22" i="21"/>
  <c r="T43" i="21"/>
  <c r="U40" i="21"/>
  <c r="T35" i="21"/>
  <c r="U22" i="22"/>
  <c r="U23" i="22"/>
  <c r="X23" i="22" s="1"/>
  <c r="U20" i="22"/>
  <c r="U16" i="22"/>
  <c r="K24" i="22"/>
  <c r="W7" i="22"/>
  <c r="T18" i="19"/>
  <c r="U8" i="21"/>
  <c r="U15" i="21"/>
  <c r="T40" i="21"/>
  <c r="U37" i="21"/>
  <c r="T20" i="22"/>
  <c r="T16" i="22"/>
  <c r="T12" i="22"/>
  <c r="X12" i="22" s="1"/>
  <c r="U20" i="21"/>
  <c r="U12" i="21"/>
  <c r="U42" i="21"/>
  <c r="T37" i="21"/>
  <c r="U34" i="21"/>
  <c r="K55" i="21"/>
  <c r="U19" i="22"/>
  <c r="U15" i="22"/>
  <c r="U11" i="22"/>
  <c r="U17" i="21"/>
  <c r="U9" i="21"/>
  <c r="X23" i="21"/>
  <c r="U32" i="21"/>
  <c r="T42" i="21"/>
  <c r="U39" i="21"/>
  <c r="T34" i="21"/>
  <c r="J55" i="21"/>
  <c r="T19" i="22"/>
  <c r="T15" i="22"/>
  <c r="T11" i="22"/>
  <c r="M67" i="22"/>
  <c r="M63" i="22"/>
  <c r="J55" i="22"/>
  <c r="U13" i="22"/>
  <c r="U14" i="21"/>
  <c r="U44" i="21"/>
  <c r="U36" i="21"/>
  <c r="U18" i="22"/>
  <c r="U14" i="22"/>
  <c r="U10" i="22"/>
  <c r="U9" i="22"/>
  <c r="M71" i="22"/>
  <c r="U44" i="22"/>
  <c r="U40" i="22"/>
  <c r="U36" i="22"/>
  <c r="W31" i="22"/>
  <c r="T42" i="23"/>
  <c r="T38" i="23"/>
  <c r="T34" i="23"/>
  <c r="J55" i="23"/>
  <c r="T44" i="22"/>
  <c r="T40" i="22"/>
  <c r="T36" i="22"/>
  <c r="W45" i="22"/>
  <c r="T32" i="23"/>
  <c r="U41" i="23"/>
  <c r="U37" i="23"/>
  <c r="U33" i="23"/>
  <c r="U43" i="22"/>
  <c r="U39" i="22"/>
  <c r="U35" i="22"/>
  <c r="K69" i="22"/>
  <c r="K24" i="23"/>
  <c r="U7" i="23" s="1"/>
  <c r="U32" i="23"/>
  <c r="T41" i="23"/>
  <c r="T37" i="23"/>
  <c r="T33" i="23"/>
  <c r="J69" i="23"/>
  <c r="K55" i="23"/>
  <c r="T43" i="22"/>
  <c r="T39" i="22"/>
  <c r="T35" i="22"/>
  <c r="J69" i="22"/>
  <c r="U47" i="23"/>
  <c r="U44" i="23"/>
  <c r="U40" i="23"/>
  <c r="U36" i="23"/>
  <c r="W31" i="23"/>
  <c r="U42" i="22"/>
  <c r="U38" i="22"/>
  <c r="U34" i="22"/>
  <c r="U47" i="22"/>
  <c r="X47" i="22" s="1"/>
  <c r="T47" i="23"/>
  <c r="T44" i="23"/>
  <c r="T40" i="23"/>
  <c r="T36" i="23"/>
  <c r="W45" i="23"/>
  <c r="K69" i="23"/>
  <c r="T42" i="22"/>
  <c r="T38" i="22"/>
  <c r="T34" i="22"/>
  <c r="U43" i="23"/>
  <c r="U39" i="23"/>
  <c r="U35" i="23"/>
  <c r="T32" i="22"/>
  <c r="U41" i="22"/>
  <c r="U37" i="22"/>
  <c r="U33" i="22"/>
  <c r="K55" i="22"/>
  <c r="U8" i="23"/>
  <c r="T43" i="23"/>
  <c r="T39" i="23"/>
  <c r="T35" i="23"/>
  <c r="T8" i="23"/>
  <c r="U20" i="23"/>
  <c r="U19" i="23"/>
  <c r="U18" i="23"/>
  <c r="U17" i="23"/>
  <c r="U16" i="23"/>
  <c r="U15" i="23"/>
  <c r="U14" i="23"/>
  <c r="U13" i="23"/>
  <c r="U12" i="23"/>
  <c r="U11" i="23"/>
  <c r="U10" i="23"/>
  <c r="U9" i="23"/>
  <c r="T20" i="23"/>
  <c r="T19" i="23"/>
  <c r="T18" i="23"/>
  <c r="T17" i="23"/>
  <c r="T16" i="23"/>
  <c r="T15" i="23"/>
  <c r="T14" i="23"/>
  <c r="T13" i="23"/>
  <c r="T12" i="23"/>
  <c r="T11" i="23"/>
  <c r="T10" i="23"/>
  <c r="T9" i="23"/>
  <c r="X10" i="23" l="1"/>
  <c r="X42" i="23"/>
  <c r="X33" i="22"/>
  <c r="J72" i="21"/>
  <c r="X10" i="22"/>
  <c r="W18" i="20"/>
  <c r="X37" i="22"/>
  <c r="X14" i="22"/>
  <c r="W18" i="19"/>
  <c r="T7" i="23"/>
  <c r="X7" i="23" s="1"/>
  <c r="X12" i="23"/>
  <c r="X8" i="23"/>
  <c r="X14" i="23"/>
  <c r="X13" i="22"/>
  <c r="U45" i="21"/>
  <c r="U48" i="21" s="1"/>
  <c r="X9" i="21"/>
  <c r="W9" i="20"/>
  <c r="U45" i="23"/>
  <c r="U48" i="23" s="1"/>
  <c r="T21" i="23"/>
  <c r="X18" i="23"/>
  <c r="X11" i="23"/>
  <c r="X19" i="23"/>
  <c r="X20" i="23"/>
  <c r="X13" i="23"/>
  <c r="W48" i="22"/>
  <c r="X18" i="22"/>
  <c r="X39" i="21"/>
  <c r="X44" i="21"/>
  <c r="X32" i="21"/>
  <c r="M69" i="21"/>
  <c r="X22" i="22"/>
  <c r="T45" i="22"/>
  <c r="T48" i="22" s="1"/>
  <c r="J72" i="22"/>
  <c r="X15" i="23"/>
  <c r="X36" i="21"/>
  <c r="X16" i="23"/>
  <c r="W24" i="22"/>
  <c r="X9" i="23"/>
  <c r="X17" i="23"/>
  <c r="X16" i="21"/>
  <c r="X33" i="21"/>
  <c r="T21" i="22"/>
  <c r="T24" i="22" s="1"/>
  <c r="X7" i="12"/>
  <c r="U46" i="12"/>
  <c r="X46" i="12" s="1"/>
  <c r="X36" i="23"/>
  <c r="X33" i="23"/>
  <c r="X40" i="23"/>
  <c r="X37" i="23"/>
  <c r="J72" i="23"/>
  <c r="T23" i="23"/>
  <c r="U45" i="22"/>
  <c r="U48" i="22" s="1"/>
  <c r="X34" i="22"/>
  <c r="X40" i="22"/>
  <c r="X35" i="22"/>
  <c r="X41" i="21"/>
  <c r="X46" i="21"/>
  <c r="K72" i="21"/>
  <c r="W24" i="21"/>
  <c r="U21" i="21"/>
  <c r="X14" i="21"/>
  <c r="U7" i="21"/>
  <c r="X11" i="21"/>
  <c r="T31" i="23"/>
  <c r="X31" i="23" s="1"/>
  <c r="W48" i="23"/>
  <c r="X32" i="23"/>
  <c r="X38" i="23"/>
  <c r="X35" i="23"/>
  <c r="X34" i="23"/>
  <c r="M69" i="23"/>
  <c r="U23" i="23"/>
  <c r="U21" i="23"/>
  <c r="M55" i="22"/>
  <c r="X41" i="22"/>
  <c r="X42" i="22"/>
  <c r="X32" i="22"/>
  <c r="X36" i="22"/>
  <c r="X11" i="22"/>
  <c r="X15" i="22"/>
  <c r="K72" i="22"/>
  <c r="X17" i="22"/>
  <c r="X9" i="22"/>
  <c r="U21" i="22"/>
  <c r="M69" i="22"/>
  <c r="U7" i="22"/>
  <c r="X7" i="22" s="1"/>
  <c r="X38" i="21"/>
  <c r="T45" i="21"/>
  <c r="X37" i="21"/>
  <c r="X40" i="21"/>
  <c r="X42" i="21"/>
  <c r="X13" i="21"/>
  <c r="X19" i="21"/>
  <c r="X39" i="23"/>
  <c r="U22" i="23"/>
  <c r="X22" i="23" s="1"/>
  <c r="W24" i="23"/>
  <c r="X41" i="23"/>
  <c r="X44" i="22"/>
  <c r="X17" i="21"/>
  <c r="X19" i="22"/>
  <c r="W48" i="21"/>
  <c r="X43" i="23"/>
  <c r="X44" i="23"/>
  <c r="X20" i="21"/>
  <c r="X12" i="21"/>
  <c r="X8" i="21"/>
  <c r="X47" i="23"/>
  <c r="M55" i="23"/>
  <c r="M55" i="21"/>
  <c r="X35" i="21"/>
  <c r="X38" i="22"/>
  <c r="X39" i="22"/>
  <c r="X16" i="22"/>
  <c r="X22" i="21"/>
  <c r="X43" i="22"/>
  <c r="X34" i="21"/>
  <c r="X20" i="22"/>
  <c r="X10" i="21"/>
  <c r="X43" i="21"/>
  <c r="X18" i="21"/>
  <c r="X31" i="22"/>
  <c r="K72" i="23"/>
  <c r="X15" i="21"/>
  <c r="T31" i="21"/>
  <c r="X21" i="21" l="1"/>
  <c r="M72" i="21"/>
  <c r="X21" i="22"/>
  <c r="X45" i="21"/>
  <c r="U24" i="21"/>
  <c r="X24" i="21" s="1"/>
  <c r="T24" i="23"/>
  <c r="M72" i="23"/>
  <c r="X45" i="22"/>
  <c r="X45" i="23"/>
  <c r="X21" i="23"/>
  <c r="M72" i="22"/>
  <c r="X7" i="21"/>
  <c r="X23" i="23"/>
  <c r="T48" i="23"/>
  <c r="X48" i="23" s="1"/>
  <c r="U24" i="23"/>
  <c r="X48" i="22"/>
  <c r="U24" i="22"/>
  <c r="X24" i="22" s="1"/>
  <c r="T48" i="21"/>
  <c r="X48" i="21" s="1"/>
  <c r="X31" i="21"/>
  <c r="X24" i="23" l="1"/>
  <c r="I142" i="12"/>
  <c r="I45" i="22"/>
  <c r="S46" i="22" l="1"/>
  <c r="S47" i="22"/>
  <c r="I45" i="21"/>
  <c r="S47" i="21" l="1"/>
  <c r="S46" i="21"/>
  <c r="E54" i="30"/>
  <c r="D54" i="30"/>
  <c r="C54" i="30"/>
  <c r="O46" i="30"/>
  <c r="D45" i="30"/>
  <c r="C45" i="30"/>
  <c r="O41" i="30"/>
  <c r="D37" i="30"/>
  <c r="C37" i="30"/>
  <c r="I24" i="30"/>
  <c r="E24" i="30"/>
  <c r="D24" i="30"/>
  <c r="C24" i="30"/>
  <c r="D15" i="30"/>
  <c r="C15" i="30"/>
  <c r="D7" i="30"/>
  <c r="C7" i="30"/>
  <c r="D57" i="28"/>
  <c r="D96" i="28" s="1"/>
  <c r="C57" i="28"/>
  <c r="C96" i="28" s="1"/>
  <c r="D46" i="28"/>
  <c r="C46" i="28"/>
  <c r="D78" i="28"/>
  <c r="D117" i="28" s="1"/>
  <c r="C78" i="28"/>
  <c r="C117" i="28" s="1"/>
  <c r="D73" i="28"/>
  <c r="D112" i="28" s="1"/>
  <c r="C73" i="28"/>
  <c r="C112" i="28" s="1"/>
  <c r="D72" i="28"/>
  <c r="D111" i="28" s="1"/>
  <c r="C72" i="28"/>
  <c r="C111" i="28" s="1"/>
  <c r="D71" i="28"/>
  <c r="D110" i="28" s="1"/>
  <c r="C71" i="28"/>
  <c r="C110" i="28" s="1"/>
  <c r="D70" i="28"/>
  <c r="D109" i="28" s="1"/>
  <c r="C70" i="28"/>
  <c r="C109" i="28" s="1"/>
  <c r="D69" i="28"/>
  <c r="D108" i="28" s="1"/>
  <c r="C69" i="28"/>
  <c r="C108" i="28" s="1"/>
  <c r="D18" i="28"/>
  <c r="D7" i="28"/>
  <c r="C18" i="28"/>
  <c r="C7" i="28"/>
  <c r="C30" i="28"/>
  <c r="C46" i="12"/>
  <c r="N22" i="30" l="1"/>
  <c r="N21" i="30"/>
  <c r="N20" i="30"/>
  <c r="M48" i="28"/>
  <c r="M49" i="28"/>
  <c r="M50" i="28"/>
  <c r="M51" i="28"/>
  <c r="M52" i="28"/>
  <c r="M53" i="28"/>
  <c r="M54" i="28"/>
  <c r="M55" i="28"/>
  <c r="M56" i="28"/>
  <c r="N50" i="30"/>
  <c r="N51" i="30"/>
  <c r="N52" i="30"/>
  <c r="M11" i="28"/>
  <c r="M12" i="28"/>
  <c r="M13" i="28"/>
  <c r="M14" i="28"/>
  <c r="M15" i="28"/>
  <c r="M16" i="28"/>
  <c r="M9" i="28"/>
  <c r="M10" i="28"/>
  <c r="N10" i="28"/>
  <c r="N11" i="28"/>
  <c r="N12" i="28"/>
  <c r="N9" i="28"/>
  <c r="N13" i="28"/>
  <c r="N14" i="28"/>
  <c r="N15" i="28"/>
  <c r="N16" i="28"/>
  <c r="M62" i="28"/>
  <c r="M67" i="28"/>
  <c r="M59" i="28"/>
  <c r="M64" i="28"/>
  <c r="M63" i="28"/>
  <c r="M60" i="28"/>
  <c r="M66" i="28"/>
  <c r="M61" i="28"/>
  <c r="M65" i="28"/>
  <c r="N59" i="28"/>
  <c r="N60" i="28"/>
  <c r="N61" i="28"/>
  <c r="N62" i="28"/>
  <c r="N63" i="28"/>
  <c r="N64" i="28"/>
  <c r="N65" i="28"/>
  <c r="N66" i="28"/>
  <c r="N67" i="28"/>
  <c r="M21" i="28"/>
  <c r="M24" i="28"/>
  <c r="M25" i="28"/>
  <c r="M26" i="28"/>
  <c r="M27" i="28"/>
  <c r="M42" i="30"/>
  <c r="M43" i="30"/>
  <c r="M44" i="30"/>
  <c r="N48" i="28"/>
  <c r="N49" i="28"/>
  <c r="N50" i="28"/>
  <c r="N51" i="28"/>
  <c r="N52" i="28"/>
  <c r="N53" i="28"/>
  <c r="N54" i="28"/>
  <c r="N55" i="28"/>
  <c r="N56" i="28"/>
  <c r="N20" i="28"/>
  <c r="N26" i="28"/>
  <c r="N24" i="28"/>
  <c r="N25" i="28"/>
  <c r="N27" i="28"/>
  <c r="N42" i="30"/>
  <c r="N43" i="30"/>
  <c r="N44" i="30"/>
  <c r="M50" i="30"/>
  <c r="M51" i="30"/>
  <c r="M52" i="30"/>
  <c r="M20" i="30"/>
  <c r="M21" i="30"/>
  <c r="C142" i="12"/>
  <c r="M47" i="12"/>
  <c r="S47" i="30"/>
  <c r="D53" i="30"/>
  <c r="D23" i="30"/>
  <c r="N9" i="30"/>
  <c r="N10" i="30"/>
  <c r="N14" i="30"/>
  <c r="O49" i="30"/>
  <c r="N48" i="30"/>
  <c r="N40" i="30"/>
  <c r="O38" i="30"/>
  <c r="N39" i="30"/>
  <c r="N17" i="30"/>
  <c r="N19" i="30"/>
  <c r="O14" i="30"/>
  <c r="M8" i="30"/>
  <c r="O8" i="30"/>
  <c r="M11" i="30"/>
  <c r="O11" i="30"/>
  <c r="M19" i="30"/>
  <c r="M17" i="30"/>
  <c r="O19" i="30"/>
  <c r="O17" i="30"/>
  <c r="M16" i="30"/>
  <c r="O18" i="30"/>
  <c r="M22" i="30"/>
  <c r="C23" i="30"/>
  <c r="N8" i="30"/>
  <c r="M9" i="30"/>
  <c r="O9" i="30"/>
  <c r="M10" i="30"/>
  <c r="O10" i="30"/>
  <c r="N11" i="30"/>
  <c r="M14" i="30"/>
  <c r="O16" i="30"/>
  <c r="M18" i="30"/>
  <c r="O22" i="30"/>
  <c r="E23" i="30"/>
  <c r="C67" i="30"/>
  <c r="C53" i="30"/>
  <c r="M40" i="30"/>
  <c r="M39" i="30"/>
  <c r="E67" i="30"/>
  <c r="O37" i="30"/>
  <c r="O40" i="30"/>
  <c r="O39" i="30"/>
  <c r="S40" i="30"/>
  <c r="S39" i="30"/>
  <c r="S37" i="30"/>
  <c r="M38" i="30"/>
  <c r="S38" i="30"/>
  <c r="M41" i="30"/>
  <c r="S41" i="30"/>
  <c r="M48" i="30"/>
  <c r="M49" i="30"/>
  <c r="O48" i="30"/>
  <c r="O47" i="30"/>
  <c r="S48" i="30"/>
  <c r="S49" i="30"/>
  <c r="M46" i="30"/>
  <c r="S46" i="30"/>
  <c r="M47" i="30"/>
  <c r="D67" i="30"/>
  <c r="N16" i="30"/>
  <c r="N18" i="30"/>
  <c r="N38" i="30"/>
  <c r="N41" i="30"/>
  <c r="N49" i="30"/>
  <c r="N47" i="30"/>
  <c r="N46" i="30"/>
  <c r="O47" i="28"/>
  <c r="C68" i="28"/>
  <c r="M58" i="28"/>
  <c r="C85" i="28"/>
  <c r="D85" i="28"/>
  <c r="S47" i="28"/>
  <c r="E85" i="28"/>
  <c r="M47" i="28"/>
  <c r="O58" i="28"/>
  <c r="S58" i="28"/>
  <c r="N47" i="28"/>
  <c r="N58" i="28"/>
  <c r="D68" i="28"/>
  <c r="D107" i="28" s="1"/>
  <c r="C29" i="28"/>
  <c r="S8" i="28"/>
  <c r="N19" i="28"/>
  <c r="S28" i="28"/>
  <c r="O28" i="28"/>
  <c r="M28" i="28"/>
  <c r="N23" i="28"/>
  <c r="S22" i="28"/>
  <c r="O22" i="28"/>
  <c r="M22" i="28"/>
  <c r="N21" i="28"/>
  <c r="S20" i="28"/>
  <c r="O20" i="28"/>
  <c r="M20" i="28"/>
  <c r="M17" i="28"/>
  <c r="O8" i="28"/>
  <c r="M19" i="28"/>
  <c r="O19" i="28"/>
  <c r="S19" i="28"/>
  <c r="N28" i="28"/>
  <c r="S23" i="28"/>
  <c r="O23" i="28"/>
  <c r="M23" i="28"/>
  <c r="N22" i="28"/>
  <c r="S21" i="28"/>
  <c r="O21" i="28"/>
  <c r="D29" i="28"/>
  <c r="E29" i="28"/>
  <c r="M8" i="28"/>
  <c r="N8" i="28"/>
  <c r="S17" i="28"/>
  <c r="O17" i="28"/>
  <c r="N17" i="28"/>
  <c r="M71" i="28" l="1"/>
  <c r="C107" i="28"/>
  <c r="N75" i="28"/>
  <c r="N77" i="28"/>
  <c r="N76" i="28"/>
  <c r="N74" i="28"/>
  <c r="N24" i="30"/>
  <c r="N29" i="30"/>
  <c r="N30" i="30"/>
  <c r="N26" i="30"/>
  <c r="N25" i="30"/>
  <c r="N28" i="30"/>
  <c r="N27" i="30"/>
  <c r="M78" i="28"/>
  <c r="M73" i="28"/>
  <c r="N78" i="28"/>
  <c r="M7" i="30"/>
  <c r="M30" i="30"/>
  <c r="M29" i="30"/>
  <c r="M28" i="30"/>
  <c r="N60" i="30"/>
  <c r="N58" i="30"/>
  <c r="N57" i="30"/>
  <c r="N59" i="30"/>
  <c r="N55" i="30"/>
  <c r="N56" i="30"/>
  <c r="M70" i="28"/>
  <c r="N72" i="28"/>
  <c r="O38" i="28"/>
  <c r="O33" i="28"/>
  <c r="O32" i="28"/>
  <c r="O34" i="28"/>
  <c r="O35" i="28"/>
  <c r="O36" i="28"/>
  <c r="O37" i="28"/>
  <c r="O31" i="28"/>
  <c r="M76" i="28"/>
  <c r="M74" i="28"/>
  <c r="M77" i="28"/>
  <c r="M75" i="28"/>
  <c r="M55" i="30"/>
  <c r="M60" i="30"/>
  <c r="M59" i="30"/>
  <c r="M56" i="30"/>
  <c r="M58" i="30"/>
  <c r="M57" i="30"/>
  <c r="N70" i="28"/>
  <c r="N39" i="28"/>
  <c r="N33" i="28"/>
  <c r="N36" i="28"/>
  <c r="N31" i="28"/>
  <c r="N38" i="28"/>
  <c r="N35" i="28"/>
  <c r="N32" i="28"/>
  <c r="N34" i="28"/>
  <c r="N37" i="28"/>
  <c r="M72" i="28"/>
  <c r="N71" i="28"/>
  <c r="O28" i="30"/>
  <c r="O27" i="30"/>
  <c r="O26" i="30"/>
  <c r="O30" i="30"/>
  <c r="O29" i="30"/>
  <c r="O25" i="30"/>
  <c r="N73" i="28"/>
  <c r="M36" i="28"/>
  <c r="M31" i="28"/>
  <c r="M32" i="28"/>
  <c r="M38" i="28"/>
  <c r="M37" i="28"/>
  <c r="M35" i="28"/>
  <c r="M34" i="28"/>
  <c r="M33" i="28"/>
  <c r="O39" i="28"/>
  <c r="N7" i="30"/>
  <c r="M27" i="30"/>
  <c r="M26" i="30"/>
  <c r="N7" i="28"/>
  <c r="M69" i="28"/>
  <c r="O24" i="30"/>
  <c r="O57" i="28"/>
  <c r="M45" i="30"/>
  <c r="M39" i="28"/>
  <c r="O46" i="28"/>
  <c r="M57" i="28"/>
  <c r="M37" i="30"/>
  <c r="M24" i="30"/>
  <c r="N37" i="30"/>
  <c r="O45" i="30"/>
  <c r="O53" i="30" s="1"/>
  <c r="N15" i="30"/>
  <c r="N54" i="30"/>
  <c r="N45" i="30"/>
  <c r="M25" i="30"/>
  <c r="O7" i="30"/>
  <c r="O15" i="30"/>
  <c r="M15" i="30"/>
  <c r="S54" i="30"/>
  <c r="O54" i="30"/>
  <c r="M54" i="30"/>
  <c r="S45" i="30"/>
  <c r="S24" i="30"/>
  <c r="M30" i="28"/>
  <c r="O69" i="28"/>
  <c r="M46" i="28"/>
  <c r="N46" i="28"/>
  <c r="S46" i="28"/>
  <c r="N69" i="28"/>
  <c r="S69" i="28"/>
  <c r="S57" i="28"/>
  <c r="N57" i="28"/>
  <c r="M7" i="28"/>
  <c r="M18" i="28"/>
  <c r="O7" i="28"/>
  <c r="S30" i="28"/>
  <c r="S18" i="28"/>
  <c r="S7" i="28"/>
  <c r="O30" i="28"/>
  <c r="O18" i="28"/>
  <c r="N18" i="28"/>
  <c r="N30" i="28"/>
  <c r="S39" i="28"/>
  <c r="W3" i="22"/>
  <c r="W3" i="21"/>
  <c r="W27" i="21" s="1"/>
  <c r="V3" i="20"/>
  <c r="V12" i="20" s="1"/>
  <c r="L21" i="20" s="1"/>
  <c r="H27" i="19"/>
  <c r="L21" i="19"/>
  <c r="V12" i="19"/>
  <c r="N23" i="30" l="1"/>
  <c r="M23" i="30"/>
  <c r="N53" i="30"/>
  <c r="M68" i="28"/>
  <c r="N29" i="28"/>
  <c r="M53" i="30"/>
  <c r="O68" i="28"/>
  <c r="M29" i="28"/>
  <c r="N68" i="28"/>
  <c r="W3" i="23"/>
  <c r="W3" i="33" s="1"/>
  <c r="M51" i="21"/>
  <c r="W27" i="22"/>
  <c r="M51" i="22" s="1"/>
  <c r="O23" i="30"/>
  <c r="S23" i="30"/>
  <c r="S53" i="30"/>
  <c r="S68" i="28"/>
  <c r="O29" i="28"/>
  <c r="S29" i="28"/>
  <c r="W36" i="33" l="1"/>
  <c r="M69" i="33"/>
  <c r="W3" i="28"/>
  <c r="W3" i="12"/>
  <c r="W3" i="30"/>
  <c r="W27" i="23"/>
  <c r="M51" i="23"/>
  <c r="C103" i="12"/>
  <c r="W42" i="28" l="1"/>
  <c r="M81" i="28"/>
  <c r="W33" i="30"/>
  <c r="M63" i="30"/>
  <c r="M99" i="12"/>
  <c r="W51" i="12"/>
  <c r="I95" i="12"/>
  <c r="I143" i="12" s="1"/>
  <c r="I96" i="12"/>
  <c r="I144" i="12" s="1"/>
  <c r="S55" i="12"/>
  <c r="S56" i="12"/>
  <c r="S57" i="12"/>
  <c r="S58" i="12"/>
  <c r="S59" i="12"/>
  <c r="S60" i="12"/>
  <c r="S61" i="12"/>
  <c r="S62" i="12"/>
  <c r="S63" i="12"/>
  <c r="S64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7" i="12"/>
  <c r="S8" i="12"/>
  <c r="S9" i="12"/>
  <c r="S10" i="12"/>
  <c r="S11" i="12"/>
  <c r="S12" i="12"/>
  <c r="S13" i="12"/>
  <c r="S14" i="12"/>
  <c r="S15" i="12"/>
  <c r="S16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95" i="12" l="1"/>
  <c r="S96" i="12"/>
  <c r="S46" i="12"/>
  <c r="S94" i="12"/>
  <c r="S48" i="12"/>
  <c r="I71" i="23" l="1"/>
  <c r="E71" i="23"/>
  <c r="D71" i="23"/>
  <c r="C71" i="23"/>
  <c r="I70" i="23"/>
  <c r="E70" i="23"/>
  <c r="D70" i="23"/>
  <c r="C70" i="23"/>
  <c r="I68" i="23"/>
  <c r="E68" i="23"/>
  <c r="D68" i="23"/>
  <c r="C68" i="23"/>
  <c r="I67" i="23"/>
  <c r="E67" i="23"/>
  <c r="D67" i="23"/>
  <c r="C67" i="23"/>
  <c r="I66" i="23"/>
  <c r="E66" i="23"/>
  <c r="D66" i="23"/>
  <c r="C66" i="23"/>
  <c r="I65" i="23"/>
  <c r="E65" i="23"/>
  <c r="D65" i="23"/>
  <c r="C65" i="23"/>
  <c r="I64" i="23"/>
  <c r="E64" i="23"/>
  <c r="D64" i="23"/>
  <c r="C64" i="23"/>
  <c r="I63" i="23"/>
  <c r="E63" i="23"/>
  <c r="D63" i="23"/>
  <c r="C63" i="23"/>
  <c r="I62" i="23"/>
  <c r="E62" i="23"/>
  <c r="D62" i="23"/>
  <c r="C62" i="23"/>
  <c r="I61" i="23"/>
  <c r="E61" i="23"/>
  <c r="D61" i="23"/>
  <c r="C61" i="23"/>
  <c r="I60" i="23"/>
  <c r="E60" i="23"/>
  <c r="D60" i="23"/>
  <c r="C60" i="23"/>
  <c r="E59" i="23"/>
  <c r="D59" i="23"/>
  <c r="C59" i="23"/>
  <c r="I58" i="23"/>
  <c r="E58" i="23"/>
  <c r="D58" i="23"/>
  <c r="C58" i="23"/>
  <c r="I57" i="23"/>
  <c r="E57" i="23"/>
  <c r="D57" i="23"/>
  <c r="C57" i="23"/>
  <c r="I56" i="23"/>
  <c r="E56" i="23"/>
  <c r="D56" i="23"/>
  <c r="C56" i="23"/>
  <c r="I45" i="23"/>
  <c r="E45" i="23"/>
  <c r="D45" i="23"/>
  <c r="C45" i="23"/>
  <c r="I31" i="23"/>
  <c r="E31" i="23"/>
  <c r="D31" i="23"/>
  <c r="C31" i="23"/>
  <c r="I21" i="23"/>
  <c r="E21" i="23"/>
  <c r="D21" i="23"/>
  <c r="C21" i="23"/>
  <c r="I7" i="23"/>
  <c r="E7" i="23"/>
  <c r="D7" i="23"/>
  <c r="C7" i="23"/>
  <c r="I71" i="22"/>
  <c r="E71" i="22"/>
  <c r="D71" i="22"/>
  <c r="C71" i="22"/>
  <c r="I70" i="22"/>
  <c r="E70" i="22"/>
  <c r="D70" i="22"/>
  <c r="C70" i="22"/>
  <c r="I68" i="22"/>
  <c r="E68" i="22"/>
  <c r="D68" i="22"/>
  <c r="C68" i="22"/>
  <c r="I67" i="22"/>
  <c r="E67" i="22"/>
  <c r="D67" i="22"/>
  <c r="C67" i="22"/>
  <c r="I66" i="22"/>
  <c r="E66" i="22"/>
  <c r="D66" i="22"/>
  <c r="C66" i="22"/>
  <c r="I65" i="22"/>
  <c r="E65" i="22"/>
  <c r="D65" i="22"/>
  <c r="C65" i="22"/>
  <c r="I64" i="22"/>
  <c r="E64" i="22"/>
  <c r="D64" i="22"/>
  <c r="C64" i="22"/>
  <c r="I63" i="22"/>
  <c r="E63" i="22"/>
  <c r="D63" i="22"/>
  <c r="C63" i="22"/>
  <c r="I62" i="22"/>
  <c r="E62" i="22"/>
  <c r="D62" i="22"/>
  <c r="C62" i="22"/>
  <c r="I61" i="22"/>
  <c r="E61" i="22"/>
  <c r="D61" i="22"/>
  <c r="C61" i="22"/>
  <c r="I60" i="22"/>
  <c r="E60" i="22"/>
  <c r="D60" i="22"/>
  <c r="C60" i="22"/>
  <c r="E59" i="22"/>
  <c r="D59" i="22"/>
  <c r="C59" i="22"/>
  <c r="I58" i="22"/>
  <c r="E58" i="22"/>
  <c r="D58" i="22"/>
  <c r="C58" i="22"/>
  <c r="I57" i="22"/>
  <c r="E57" i="22"/>
  <c r="D57" i="22"/>
  <c r="C57" i="22"/>
  <c r="I56" i="22"/>
  <c r="E56" i="22"/>
  <c r="D56" i="22"/>
  <c r="C56" i="22"/>
  <c r="E45" i="22"/>
  <c r="D45" i="22"/>
  <c r="C45" i="22"/>
  <c r="I31" i="22"/>
  <c r="E31" i="22"/>
  <c r="D31" i="22"/>
  <c r="C31" i="22"/>
  <c r="I21" i="22"/>
  <c r="E21" i="22"/>
  <c r="D21" i="22"/>
  <c r="C21" i="22"/>
  <c r="I7" i="22"/>
  <c r="E7" i="22"/>
  <c r="D7" i="22"/>
  <c r="C7" i="22"/>
  <c r="C56" i="21"/>
  <c r="D56" i="21"/>
  <c r="E56" i="21"/>
  <c r="I56" i="21"/>
  <c r="C57" i="21"/>
  <c r="D57" i="21"/>
  <c r="E57" i="21"/>
  <c r="I57" i="21"/>
  <c r="C58" i="21"/>
  <c r="D58" i="21"/>
  <c r="E58" i="21"/>
  <c r="I58" i="21"/>
  <c r="C59" i="21"/>
  <c r="D59" i="21"/>
  <c r="E59" i="21"/>
  <c r="C60" i="21"/>
  <c r="D60" i="21"/>
  <c r="E60" i="21"/>
  <c r="I60" i="21"/>
  <c r="C61" i="21"/>
  <c r="D61" i="21"/>
  <c r="E61" i="21"/>
  <c r="I61" i="21"/>
  <c r="C62" i="21"/>
  <c r="D62" i="21"/>
  <c r="E62" i="21"/>
  <c r="I62" i="21"/>
  <c r="C63" i="21"/>
  <c r="D63" i="21"/>
  <c r="E63" i="21"/>
  <c r="I63" i="21"/>
  <c r="C64" i="21"/>
  <c r="D64" i="21"/>
  <c r="E64" i="21"/>
  <c r="I64" i="21"/>
  <c r="C65" i="21"/>
  <c r="D65" i="21"/>
  <c r="E65" i="21"/>
  <c r="I65" i="21"/>
  <c r="C66" i="21"/>
  <c r="D66" i="21"/>
  <c r="E66" i="21"/>
  <c r="I66" i="21"/>
  <c r="C67" i="21"/>
  <c r="D67" i="21"/>
  <c r="E67" i="21"/>
  <c r="I67" i="21"/>
  <c r="C68" i="21"/>
  <c r="D68" i="21"/>
  <c r="E68" i="21"/>
  <c r="I68" i="21"/>
  <c r="C70" i="21"/>
  <c r="D70" i="21"/>
  <c r="E70" i="21"/>
  <c r="I70" i="21"/>
  <c r="C71" i="21"/>
  <c r="D71" i="21"/>
  <c r="E71" i="21"/>
  <c r="I71" i="21"/>
  <c r="G12" i="16"/>
  <c r="E45" i="21"/>
  <c r="D45" i="21"/>
  <c r="C45" i="21"/>
  <c r="I31" i="21"/>
  <c r="I48" i="21" s="1"/>
  <c r="S45" i="21" s="1"/>
  <c r="E31" i="21"/>
  <c r="D31" i="21"/>
  <c r="C31" i="21"/>
  <c r="E7" i="21"/>
  <c r="D7" i="21"/>
  <c r="C7" i="21"/>
  <c r="I21" i="21"/>
  <c r="E21" i="21"/>
  <c r="D21" i="21"/>
  <c r="C21" i="21"/>
  <c r="H18" i="20"/>
  <c r="H9" i="20"/>
  <c r="D9" i="20"/>
  <c r="N7" i="20" s="1"/>
  <c r="C9" i="20"/>
  <c r="M8" i="20" s="1"/>
  <c r="B9" i="20"/>
  <c r="L7" i="20" s="1"/>
  <c r="A23" i="20"/>
  <c r="A14" i="20"/>
  <c r="D26" i="20"/>
  <c r="C26" i="20"/>
  <c r="B26" i="20"/>
  <c r="D25" i="20"/>
  <c r="C25" i="20"/>
  <c r="B25" i="20"/>
  <c r="D18" i="20"/>
  <c r="C18" i="20"/>
  <c r="B18" i="20"/>
  <c r="L17" i="20" s="1"/>
  <c r="R16" i="20" l="1"/>
  <c r="R17" i="20"/>
  <c r="R8" i="20"/>
  <c r="R7" i="20"/>
  <c r="H27" i="20"/>
  <c r="C27" i="20"/>
  <c r="N8" i="20"/>
  <c r="N9" i="20" s="1"/>
  <c r="L8" i="20"/>
  <c r="L9" i="20" s="1"/>
  <c r="O23" i="21"/>
  <c r="O22" i="21"/>
  <c r="O37" i="21"/>
  <c r="O40" i="21"/>
  <c r="O32" i="21"/>
  <c r="O35" i="21"/>
  <c r="O43" i="21"/>
  <c r="O33" i="21"/>
  <c r="O34" i="21"/>
  <c r="O38" i="21"/>
  <c r="O44" i="21"/>
  <c r="O41" i="21"/>
  <c r="O39" i="21"/>
  <c r="O42" i="21"/>
  <c r="O36" i="21"/>
  <c r="O22" i="22"/>
  <c r="O23" i="22"/>
  <c r="O46" i="22"/>
  <c r="O47" i="22"/>
  <c r="N23" i="21"/>
  <c r="N22" i="21"/>
  <c r="C55" i="21"/>
  <c r="M14" i="21"/>
  <c r="M10" i="21"/>
  <c r="M18" i="21"/>
  <c r="M13" i="21"/>
  <c r="M9" i="21"/>
  <c r="M17" i="21"/>
  <c r="M19" i="21"/>
  <c r="M12" i="21"/>
  <c r="M20" i="21"/>
  <c r="M16" i="21"/>
  <c r="M15" i="21"/>
  <c r="M8" i="21"/>
  <c r="M11" i="21"/>
  <c r="C48" i="21"/>
  <c r="M47" i="21"/>
  <c r="M46" i="21"/>
  <c r="M10" i="22"/>
  <c r="M18" i="22"/>
  <c r="M13" i="22"/>
  <c r="M15" i="22"/>
  <c r="M16" i="22"/>
  <c r="M12" i="22"/>
  <c r="M11" i="22"/>
  <c r="M19" i="22"/>
  <c r="M8" i="22"/>
  <c r="M14" i="22"/>
  <c r="M20" i="22"/>
  <c r="M9" i="22"/>
  <c r="M17" i="22"/>
  <c r="M33" i="22"/>
  <c r="M41" i="22"/>
  <c r="M36" i="22"/>
  <c r="M44" i="22"/>
  <c r="M38" i="22"/>
  <c r="M39" i="22"/>
  <c r="M34" i="22"/>
  <c r="M42" i="22"/>
  <c r="M37" i="22"/>
  <c r="M35" i="22"/>
  <c r="M43" i="22"/>
  <c r="M40" i="22"/>
  <c r="M32" i="22"/>
  <c r="N46" i="22"/>
  <c r="N47" i="22"/>
  <c r="N47" i="21"/>
  <c r="N46" i="21"/>
  <c r="D24" i="22"/>
  <c r="N7" i="22" s="1"/>
  <c r="N15" i="22"/>
  <c r="N10" i="22"/>
  <c r="N18" i="22"/>
  <c r="N17" i="22"/>
  <c r="N13" i="22"/>
  <c r="N8" i="22"/>
  <c r="N12" i="22"/>
  <c r="N16" i="22"/>
  <c r="N9" i="22"/>
  <c r="N11" i="22"/>
  <c r="N19" i="22"/>
  <c r="N20" i="22"/>
  <c r="N14" i="22"/>
  <c r="N38" i="22"/>
  <c r="N35" i="22"/>
  <c r="N33" i="22"/>
  <c r="N41" i="22"/>
  <c r="N36" i="22"/>
  <c r="N44" i="22"/>
  <c r="N39" i="22"/>
  <c r="N40" i="22"/>
  <c r="N34" i="22"/>
  <c r="N42" i="22"/>
  <c r="N43" i="22"/>
  <c r="N37" i="22"/>
  <c r="N32" i="22"/>
  <c r="N40" i="21"/>
  <c r="N36" i="21"/>
  <c r="N37" i="21"/>
  <c r="N35" i="21"/>
  <c r="N43" i="21"/>
  <c r="N38" i="21"/>
  <c r="N33" i="21"/>
  <c r="N41" i="21"/>
  <c r="N44" i="21"/>
  <c r="N42" i="21"/>
  <c r="N32" i="21"/>
  <c r="N39" i="21"/>
  <c r="N34" i="21"/>
  <c r="N11" i="21"/>
  <c r="N19" i="21"/>
  <c r="N14" i="21"/>
  <c r="N10" i="21"/>
  <c r="N9" i="21"/>
  <c r="N17" i="21"/>
  <c r="N16" i="21"/>
  <c r="N12" i="21"/>
  <c r="N20" i="21"/>
  <c r="N8" i="21"/>
  <c r="N15" i="21"/>
  <c r="N18" i="21"/>
  <c r="N13" i="21"/>
  <c r="O16" i="21"/>
  <c r="O19" i="21"/>
  <c r="O18" i="21"/>
  <c r="O13" i="21"/>
  <c r="O11" i="21"/>
  <c r="O12" i="21"/>
  <c r="O14" i="21"/>
  <c r="O8" i="21"/>
  <c r="O9" i="21"/>
  <c r="O17" i="21"/>
  <c r="O20" i="21"/>
  <c r="O10" i="21"/>
  <c r="O15" i="21"/>
  <c r="O46" i="21"/>
  <c r="O47" i="21"/>
  <c r="O12" i="22"/>
  <c r="O20" i="22"/>
  <c r="O9" i="22"/>
  <c r="O15" i="22"/>
  <c r="O8" i="22"/>
  <c r="O10" i="22"/>
  <c r="O18" i="22"/>
  <c r="O13" i="22"/>
  <c r="O17" i="22"/>
  <c r="O16" i="22"/>
  <c r="O14" i="22"/>
  <c r="O11" i="22"/>
  <c r="O19" i="22"/>
  <c r="O35" i="22"/>
  <c r="O43" i="22"/>
  <c r="O38" i="22"/>
  <c r="O33" i="22"/>
  <c r="O41" i="22"/>
  <c r="O37" i="22"/>
  <c r="O40" i="22"/>
  <c r="O36" i="22"/>
  <c r="O44" i="22"/>
  <c r="O39" i="22"/>
  <c r="O32" i="22"/>
  <c r="O34" i="22"/>
  <c r="O42" i="22"/>
  <c r="N23" i="22"/>
  <c r="N22" i="22"/>
  <c r="S39" i="21"/>
  <c r="S34" i="21"/>
  <c r="S42" i="21"/>
  <c r="S37" i="21"/>
  <c r="S44" i="21"/>
  <c r="S40" i="21"/>
  <c r="S35" i="21"/>
  <c r="S43" i="21"/>
  <c r="S32" i="21"/>
  <c r="S38" i="21"/>
  <c r="S36" i="21"/>
  <c r="S33" i="21"/>
  <c r="S41" i="21"/>
  <c r="C24" i="21"/>
  <c r="M21" i="21" s="1"/>
  <c r="M23" i="21"/>
  <c r="M22" i="21"/>
  <c r="M35" i="21"/>
  <c r="M43" i="21"/>
  <c r="M32" i="21"/>
  <c r="M38" i="21"/>
  <c r="M39" i="21"/>
  <c r="M40" i="21"/>
  <c r="M33" i="21"/>
  <c r="M41" i="21"/>
  <c r="M37" i="21"/>
  <c r="M36" i="21"/>
  <c r="M44" i="21"/>
  <c r="M34" i="21"/>
  <c r="M42" i="21"/>
  <c r="M23" i="22"/>
  <c r="M22" i="22"/>
  <c r="M47" i="22"/>
  <c r="M46" i="22"/>
  <c r="C24" i="23"/>
  <c r="M22" i="23" s="1"/>
  <c r="M9" i="23"/>
  <c r="M10" i="23"/>
  <c r="M11" i="23"/>
  <c r="M12" i="23"/>
  <c r="M13" i="23"/>
  <c r="M14" i="23"/>
  <c r="M15" i="23"/>
  <c r="M16" i="23"/>
  <c r="M17" i="23"/>
  <c r="M18" i="23"/>
  <c r="M19" i="23"/>
  <c r="M20" i="23"/>
  <c r="M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O8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32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O32" i="23"/>
  <c r="M47" i="23"/>
  <c r="M46" i="23"/>
  <c r="O46" i="23"/>
  <c r="O47" i="23"/>
  <c r="N8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S8" i="23"/>
  <c r="S9" i="23"/>
  <c r="S10" i="23"/>
  <c r="S11" i="23"/>
  <c r="S12" i="23"/>
  <c r="S13" i="23"/>
  <c r="S14" i="23"/>
  <c r="S15" i="23"/>
  <c r="S16" i="23"/>
  <c r="S17" i="23"/>
  <c r="S18" i="23"/>
  <c r="S19" i="23"/>
  <c r="S20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S32" i="23"/>
  <c r="S33" i="23"/>
  <c r="S34" i="23"/>
  <c r="S35" i="23"/>
  <c r="S36" i="23"/>
  <c r="S37" i="23"/>
  <c r="S38" i="23"/>
  <c r="S39" i="23"/>
  <c r="S40" i="23"/>
  <c r="S41" i="23"/>
  <c r="S42" i="23"/>
  <c r="S43" i="23"/>
  <c r="S44" i="23"/>
  <c r="N47" i="23"/>
  <c r="N46" i="23"/>
  <c r="S46" i="23"/>
  <c r="S47" i="23"/>
  <c r="S32" i="22"/>
  <c r="S33" i="22"/>
  <c r="S34" i="22"/>
  <c r="S35" i="22"/>
  <c r="S36" i="22"/>
  <c r="S37" i="22"/>
  <c r="S38" i="22"/>
  <c r="S39" i="22"/>
  <c r="S40" i="22"/>
  <c r="S41" i="22"/>
  <c r="S42" i="22"/>
  <c r="S43" i="22"/>
  <c r="S44" i="22"/>
  <c r="S8" i="22"/>
  <c r="S9" i="22"/>
  <c r="S10" i="22"/>
  <c r="S11" i="22"/>
  <c r="S12" i="22"/>
  <c r="S13" i="22"/>
  <c r="S14" i="22"/>
  <c r="S15" i="22"/>
  <c r="S16" i="22"/>
  <c r="S17" i="22"/>
  <c r="S18" i="22"/>
  <c r="S19" i="22"/>
  <c r="S20" i="22"/>
  <c r="S22" i="22"/>
  <c r="S23" i="22"/>
  <c r="E24" i="23"/>
  <c r="O22" i="23" s="1"/>
  <c r="E48" i="21"/>
  <c r="L13" i="16"/>
  <c r="E24" i="21"/>
  <c r="K13" i="16"/>
  <c r="N17" i="20"/>
  <c r="D24" i="23"/>
  <c r="N23" i="23" s="1"/>
  <c r="I24" i="23"/>
  <c r="S22" i="23" s="1"/>
  <c r="D48" i="21"/>
  <c r="N16" i="20"/>
  <c r="L10" i="16"/>
  <c r="K27" i="16"/>
  <c r="L27" i="16" s="1"/>
  <c r="I69" i="21"/>
  <c r="D69" i="21"/>
  <c r="L16" i="20"/>
  <c r="L18" i="20" s="1"/>
  <c r="K10" i="16"/>
  <c r="D55" i="21"/>
  <c r="E55" i="21"/>
  <c r="K42" i="16"/>
  <c r="L42" i="16" s="1"/>
  <c r="E69" i="21"/>
  <c r="C69" i="21"/>
  <c r="K12" i="16"/>
  <c r="L12" i="16" s="1"/>
  <c r="I55" i="21"/>
  <c r="K40" i="16"/>
  <c r="L40" i="16" s="1"/>
  <c r="M21" i="23"/>
  <c r="K39" i="16"/>
  <c r="L39" i="16" s="1"/>
  <c r="C55" i="23"/>
  <c r="E55" i="23"/>
  <c r="M7" i="23"/>
  <c r="M24" i="23" s="1"/>
  <c r="D55" i="23"/>
  <c r="D69" i="23"/>
  <c r="K43" i="16"/>
  <c r="L43" i="16" s="1"/>
  <c r="C48" i="23"/>
  <c r="E48" i="23"/>
  <c r="I48" i="23"/>
  <c r="I55" i="23"/>
  <c r="C69" i="23"/>
  <c r="E69" i="23"/>
  <c r="I69" i="23"/>
  <c r="D48" i="23"/>
  <c r="C55" i="22"/>
  <c r="C24" i="22"/>
  <c r="M7" i="22" s="1"/>
  <c r="E55" i="22"/>
  <c r="E24" i="22"/>
  <c r="I55" i="22"/>
  <c r="I24" i="22"/>
  <c r="S7" i="22" s="1"/>
  <c r="M24" i="16" s="1"/>
  <c r="K24" i="16"/>
  <c r="L24" i="16" s="1"/>
  <c r="K25" i="16"/>
  <c r="L25" i="16" s="1"/>
  <c r="C48" i="22"/>
  <c r="M45" i="22" s="1"/>
  <c r="I48" i="22"/>
  <c r="C69" i="22"/>
  <c r="I69" i="22"/>
  <c r="D55" i="22"/>
  <c r="D48" i="22"/>
  <c r="N31" i="22" s="1"/>
  <c r="D69" i="22"/>
  <c r="K28" i="16"/>
  <c r="L28" i="16" s="1"/>
  <c r="E48" i="22"/>
  <c r="E69" i="22"/>
  <c r="D24" i="21"/>
  <c r="I24" i="21"/>
  <c r="M9" i="16" s="1"/>
  <c r="M16" i="20"/>
  <c r="M17" i="20"/>
  <c r="M7" i="20"/>
  <c r="M9" i="20" s="1"/>
  <c r="B27" i="20"/>
  <c r="D27" i="20"/>
  <c r="M23" i="23" l="1"/>
  <c r="N21" i="22"/>
  <c r="N21" i="23"/>
  <c r="R9" i="20"/>
  <c r="R18" i="20"/>
  <c r="E72" i="21"/>
  <c r="O21" i="23"/>
  <c r="O23" i="23"/>
  <c r="O7" i="23"/>
  <c r="O7" i="21"/>
  <c r="M7" i="21"/>
  <c r="M24" i="21" s="1"/>
  <c r="N7" i="23"/>
  <c r="N22" i="23"/>
  <c r="O21" i="21"/>
  <c r="C72" i="21"/>
  <c r="S21" i="23"/>
  <c r="S23" i="23"/>
  <c r="S7" i="23"/>
  <c r="M39" i="16" s="1"/>
  <c r="S31" i="21"/>
  <c r="S48" i="21" s="1"/>
  <c r="G42" i="16"/>
  <c r="G39" i="16"/>
  <c r="K46" i="16"/>
  <c r="L46" i="16" s="1"/>
  <c r="O21" i="22"/>
  <c r="N18" i="20"/>
  <c r="S21" i="22"/>
  <c r="M25" i="16" s="1"/>
  <c r="K15" i="16"/>
  <c r="L15" i="16" s="1"/>
  <c r="M21" i="22"/>
  <c r="M24" i="22" s="1"/>
  <c r="O7" i="22"/>
  <c r="K16" i="16"/>
  <c r="L16" i="16" s="1"/>
  <c r="M18" i="20"/>
  <c r="K45" i="16"/>
  <c r="L45" i="16" s="1"/>
  <c r="I72" i="21"/>
  <c r="D72" i="21"/>
  <c r="I72" i="23"/>
  <c r="C72" i="23"/>
  <c r="S31" i="23"/>
  <c r="M42" i="16" s="1"/>
  <c r="M31" i="23"/>
  <c r="S45" i="23"/>
  <c r="M43" i="16" s="1"/>
  <c r="M45" i="23"/>
  <c r="D72" i="23"/>
  <c r="N31" i="23"/>
  <c r="E72" i="23"/>
  <c r="N45" i="23"/>
  <c r="O31" i="23"/>
  <c r="O45" i="23"/>
  <c r="N24" i="22"/>
  <c r="E72" i="22"/>
  <c r="O31" i="22"/>
  <c r="D72" i="22"/>
  <c r="N45" i="22"/>
  <c r="N48" i="22" s="1"/>
  <c r="K31" i="16"/>
  <c r="L31" i="16" s="1"/>
  <c r="I72" i="22"/>
  <c r="G27" i="16"/>
  <c r="S31" i="22"/>
  <c r="M27" i="16" s="1"/>
  <c r="S45" i="22"/>
  <c r="M28" i="16" s="1"/>
  <c r="G24" i="16"/>
  <c r="C72" i="22"/>
  <c r="M31" i="22"/>
  <c r="M48" i="22" s="1"/>
  <c r="O45" i="22"/>
  <c r="K30" i="16"/>
  <c r="L30" i="16" s="1"/>
  <c r="N21" i="21"/>
  <c r="N7" i="21"/>
  <c r="N31" i="21"/>
  <c r="N45" i="21"/>
  <c r="O31" i="21"/>
  <c r="O45" i="21"/>
  <c r="M12" i="16"/>
  <c r="M31" i="21"/>
  <c r="M45" i="21"/>
  <c r="D18" i="19"/>
  <c r="N17" i="19" s="1"/>
  <c r="C18" i="19"/>
  <c r="M17" i="19" s="1"/>
  <c r="D26" i="19"/>
  <c r="C26" i="19"/>
  <c r="B26" i="19"/>
  <c r="D25" i="19"/>
  <c r="C25" i="19"/>
  <c r="B25" i="19"/>
  <c r="B18" i="19"/>
  <c r="L17" i="19" s="1"/>
  <c r="R17" i="19"/>
  <c r="R16" i="19"/>
  <c r="R8" i="19"/>
  <c r="N8" i="19"/>
  <c r="L8" i="19"/>
  <c r="M8" i="19"/>
  <c r="M7" i="19"/>
  <c r="N24" i="23" l="1"/>
  <c r="O24" i="21"/>
  <c r="S24" i="22"/>
  <c r="O24" i="23"/>
  <c r="S24" i="23"/>
  <c r="M40" i="16"/>
  <c r="O24" i="22"/>
  <c r="N16" i="19"/>
  <c r="N18" i="19" s="1"/>
  <c r="G15" i="16"/>
  <c r="C27" i="19"/>
  <c r="M16" i="19"/>
  <c r="M18" i="19" s="1"/>
  <c r="R18" i="19"/>
  <c r="G9" i="16"/>
  <c r="N24" i="21"/>
  <c r="M13" i="16"/>
  <c r="M10" i="16"/>
  <c r="G45" i="16"/>
  <c r="N48" i="23"/>
  <c r="M48" i="23"/>
  <c r="O48" i="23"/>
  <c r="S48" i="23"/>
  <c r="S48" i="22"/>
  <c r="G30" i="16"/>
  <c r="O48" i="22"/>
  <c r="N48" i="21"/>
  <c r="O48" i="21"/>
  <c r="M48" i="21"/>
  <c r="L16" i="19"/>
  <c r="L18" i="19" s="1"/>
  <c r="R7" i="19"/>
  <c r="R9" i="19" s="1"/>
  <c r="L7" i="19"/>
  <c r="L9" i="19" s="1"/>
  <c r="N7" i="19"/>
  <c r="M9" i="19"/>
  <c r="B27" i="19"/>
  <c r="D27" i="19"/>
  <c r="N9" i="19" l="1"/>
  <c r="L9" i="16"/>
  <c r="K9" i="16"/>
  <c r="M7" i="12" l="1"/>
  <c r="N7" i="12"/>
  <c r="M8" i="12"/>
  <c r="N8" i="12"/>
  <c r="M9" i="12"/>
  <c r="N9" i="12"/>
  <c r="M10" i="12"/>
  <c r="N10" i="12"/>
  <c r="M11" i="12"/>
  <c r="N11" i="12"/>
  <c r="M12" i="12"/>
  <c r="N12" i="12"/>
  <c r="M13" i="12"/>
  <c r="N13" i="12"/>
  <c r="M14" i="12"/>
  <c r="N14" i="12"/>
  <c r="M15" i="12"/>
  <c r="N15" i="12"/>
  <c r="M16" i="12"/>
  <c r="N16" i="12"/>
  <c r="M17" i="12"/>
  <c r="N17" i="12"/>
  <c r="M18" i="12"/>
  <c r="N18" i="12"/>
  <c r="M19" i="12"/>
  <c r="N19" i="12"/>
  <c r="M20" i="12"/>
  <c r="N20" i="12"/>
  <c r="M21" i="12"/>
  <c r="N21" i="12"/>
  <c r="M22" i="12"/>
  <c r="N22" i="12"/>
  <c r="M23" i="12"/>
  <c r="N23" i="12"/>
  <c r="M24" i="12"/>
  <c r="N24" i="12"/>
  <c r="M25" i="12"/>
  <c r="N25" i="12"/>
  <c r="M26" i="12"/>
  <c r="N26" i="12"/>
  <c r="M27" i="12"/>
  <c r="N27" i="12"/>
  <c r="M28" i="12"/>
  <c r="N28" i="12"/>
  <c r="M29" i="12"/>
  <c r="N29" i="12"/>
  <c r="M30" i="12"/>
  <c r="N30" i="12"/>
  <c r="M31" i="12"/>
  <c r="N31" i="12"/>
  <c r="M32" i="12"/>
  <c r="N32" i="12"/>
  <c r="M33" i="12"/>
  <c r="N33" i="12"/>
  <c r="M34" i="12"/>
  <c r="N34" i="12"/>
  <c r="M35" i="12"/>
  <c r="N35" i="12"/>
  <c r="M36" i="12"/>
  <c r="N36" i="12"/>
  <c r="M37" i="12"/>
  <c r="N37" i="12"/>
  <c r="M38" i="12"/>
  <c r="N38" i="12"/>
  <c r="M39" i="12"/>
  <c r="N39" i="12"/>
  <c r="M40" i="12"/>
  <c r="N40" i="12"/>
  <c r="M41" i="12"/>
  <c r="N41" i="12"/>
  <c r="M42" i="12"/>
  <c r="N42" i="12"/>
  <c r="M43" i="12"/>
  <c r="N43" i="12"/>
  <c r="M44" i="12"/>
  <c r="N44" i="12"/>
  <c r="M45" i="12"/>
  <c r="N45" i="12"/>
  <c r="N55" i="12" l="1"/>
  <c r="O55" i="12"/>
  <c r="N56" i="12"/>
  <c r="O56" i="12"/>
  <c r="N57" i="12"/>
  <c r="O57" i="12"/>
  <c r="N58" i="12"/>
  <c r="O58" i="12"/>
  <c r="N59" i="12"/>
  <c r="O59" i="12"/>
  <c r="N60" i="12"/>
  <c r="O60" i="12"/>
  <c r="N61" i="12"/>
  <c r="O61" i="12"/>
  <c r="N62" i="12"/>
  <c r="O62" i="12"/>
  <c r="N63" i="12"/>
  <c r="O63" i="12"/>
  <c r="N64" i="12"/>
  <c r="O64" i="12"/>
  <c r="N65" i="12"/>
  <c r="O65" i="12"/>
  <c r="N66" i="12"/>
  <c r="O66" i="12"/>
  <c r="N67" i="12"/>
  <c r="O67" i="12"/>
  <c r="N68" i="12"/>
  <c r="O68" i="12"/>
  <c r="N69" i="12"/>
  <c r="O69" i="12"/>
  <c r="N70" i="12"/>
  <c r="O70" i="12"/>
  <c r="N71" i="12"/>
  <c r="O71" i="12"/>
  <c r="N72" i="12"/>
  <c r="O72" i="12"/>
  <c r="N73" i="12"/>
  <c r="O73" i="12"/>
  <c r="N74" i="12"/>
  <c r="O74" i="12"/>
  <c r="N75" i="12"/>
  <c r="O75" i="12"/>
  <c r="N76" i="12"/>
  <c r="O76" i="12"/>
  <c r="N77" i="12"/>
  <c r="O77" i="12"/>
  <c r="N78" i="12"/>
  <c r="O78" i="12"/>
  <c r="N79" i="12"/>
  <c r="O79" i="12"/>
  <c r="N80" i="12"/>
  <c r="O80" i="12"/>
  <c r="N81" i="12"/>
  <c r="O81" i="12"/>
  <c r="N82" i="12"/>
  <c r="O82" i="12"/>
  <c r="N83" i="12"/>
  <c r="O83" i="12"/>
  <c r="N84" i="12"/>
  <c r="O84" i="12"/>
  <c r="N85" i="12"/>
  <c r="O85" i="12"/>
  <c r="N86" i="12"/>
  <c r="O86" i="12"/>
  <c r="N87" i="12"/>
  <c r="O87" i="12"/>
  <c r="N88" i="12"/>
  <c r="O88" i="12"/>
  <c r="N89" i="12"/>
  <c r="O89" i="12"/>
  <c r="N90" i="12"/>
  <c r="O90" i="12"/>
  <c r="N91" i="12"/>
  <c r="O91" i="12"/>
  <c r="N92" i="12"/>
  <c r="O92" i="12"/>
  <c r="N93" i="12"/>
  <c r="O93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N46" i="12"/>
  <c r="D95" i="12"/>
  <c r="D143" i="12" s="1"/>
  <c r="E95" i="12"/>
  <c r="E143" i="12" s="1"/>
  <c r="D96" i="12"/>
  <c r="D144" i="12" s="1"/>
  <c r="E96" i="12"/>
  <c r="E144" i="12" s="1"/>
  <c r="N48" i="12"/>
  <c r="O94" i="12" l="1"/>
  <c r="N94" i="12"/>
  <c r="O46" i="12"/>
  <c r="O96" i="12"/>
  <c r="O95" i="12"/>
  <c r="O48" i="12"/>
  <c r="N96" i="12"/>
  <c r="N95" i="12"/>
  <c r="C95" i="12"/>
  <c r="C143" i="12" s="1"/>
  <c r="C96" i="12"/>
  <c r="C144" i="12" s="1"/>
  <c r="M93" i="12"/>
  <c r="M92" i="12"/>
  <c r="M91" i="12"/>
  <c r="M90" i="12"/>
  <c r="M89" i="12"/>
  <c r="M88" i="12"/>
  <c r="M87" i="12"/>
  <c r="M86" i="12"/>
  <c r="M85" i="12"/>
  <c r="M84" i="12"/>
  <c r="M83" i="12"/>
  <c r="M82" i="12"/>
  <c r="M81" i="12"/>
  <c r="M80" i="12"/>
  <c r="M79" i="12"/>
  <c r="M78" i="12"/>
  <c r="M77" i="12"/>
  <c r="M76" i="12"/>
  <c r="M75" i="12"/>
  <c r="M74" i="12"/>
  <c r="M73" i="12"/>
  <c r="M72" i="12"/>
  <c r="M71" i="12"/>
  <c r="M70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48" i="12"/>
  <c r="M46" i="12" l="1"/>
  <c r="M94" i="12"/>
  <c r="M96" i="12"/>
  <c r="M95" i="12"/>
</calcChain>
</file>

<file path=xl/sharedStrings.xml><?xml version="1.0" encoding="utf-8"?>
<sst xmlns="http://schemas.openxmlformats.org/spreadsheetml/2006/main" count="1220" uniqueCount="98">
  <si>
    <t>Litros</t>
  </si>
  <si>
    <t>Euros</t>
  </si>
  <si>
    <t>TOTAL CERTIFICADO</t>
  </si>
  <si>
    <t>NACIONAL</t>
  </si>
  <si>
    <t>IMPORTADO</t>
  </si>
  <si>
    <t>TOTAL VINHO</t>
  </si>
  <si>
    <t>ALENTEJO</t>
  </si>
  <si>
    <t>ALGARVE</t>
  </si>
  <si>
    <t>BEIRAS</t>
  </si>
  <si>
    <t>LISBOA</t>
  </si>
  <si>
    <t>MINHO</t>
  </si>
  <si>
    <t>PENINSULA DE SETUBAL</t>
  </si>
  <si>
    <t>TEJO</t>
  </si>
  <si>
    <t>BEIRA ATLANTICO</t>
  </si>
  <si>
    <t>BEIRA INTERIOR</t>
  </si>
  <si>
    <t>DOURO</t>
  </si>
  <si>
    <t>TERRAS DE CISTER</t>
  </si>
  <si>
    <t>TERRAS DO DAO</t>
  </si>
  <si>
    <t>TRAS OS MONTES</t>
  </si>
  <si>
    <t>BEIRA ATLÂNTICO</t>
  </si>
  <si>
    <t>TERRAS DO DÃO</t>
  </si>
  <si>
    <t>TOTAL</t>
  </si>
  <si>
    <t>VOLUME (LITROS)</t>
  </si>
  <si>
    <t>VALOR (EUROS)</t>
  </si>
  <si>
    <t>VOLUME (QUOTA)</t>
  </si>
  <si>
    <t>VALOR (QUOTA)</t>
  </si>
  <si>
    <t>REGIÃO / CANAL DISTRIBUIÇÃO</t>
  </si>
  <si>
    <t>PREÇO MÉDIO (EURO/LITRO)</t>
  </si>
  <si>
    <t>MERCADO DE VINHOS TRANQUILOS: PORTUGAL (CONTINENTE)</t>
  </si>
  <si>
    <t>DISTRIBUIÇÃO + RESTAURAÇÃO</t>
  </si>
  <si>
    <t>Peso nas vendas</t>
  </si>
  <si>
    <r>
      <t xml:space="preserve">VOLUME            </t>
    </r>
    <r>
      <rPr>
        <b/>
        <sz val="12"/>
        <color theme="8" tint="-0.249977111117893"/>
        <rFont val="Arial Narrow"/>
        <family val="2"/>
      </rPr>
      <t xml:space="preserve"> (litros)</t>
    </r>
  </si>
  <si>
    <t>DOP e IGP</t>
  </si>
  <si>
    <t>Vinho [ex-Mesa]</t>
  </si>
  <si>
    <r>
      <t xml:space="preserve">VALOR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6"/>
        <color theme="8" tint="-0.249977111117893"/>
        <rFont val="Arial Narrow"/>
        <family val="2"/>
      </rPr>
      <t xml:space="preserve">                          </t>
    </r>
    <r>
      <rPr>
        <b/>
        <sz val="12"/>
        <color theme="8" tint="-0.249977111117893"/>
        <rFont val="Arial Narrow"/>
        <family val="2"/>
      </rPr>
      <t>(euros)</t>
    </r>
  </si>
  <si>
    <r>
      <rPr>
        <b/>
        <sz val="16"/>
        <color theme="8" tint="-0.249977111117893"/>
        <rFont val="Arial Narrow"/>
        <family val="2"/>
      </rPr>
      <t xml:space="preserve">PREÇO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8"/>
        <color theme="8" tint="-0.249977111117893"/>
        <rFont val="Arial Narrow"/>
        <family val="2"/>
      </rPr>
      <t xml:space="preserve"> </t>
    </r>
    <r>
      <rPr>
        <b/>
        <sz val="12"/>
        <color theme="8" tint="-0.249977111117893"/>
        <rFont val="Arial Narrow"/>
        <family val="2"/>
      </rPr>
      <t xml:space="preserve">                                          (€/litro)</t>
    </r>
  </si>
  <si>
    <t>DISTRIBUIÇÃO</t>
  </si>
  <si>
    <t>RESTAURAÇÃO</t>
  </si>
  <si>
    <t>p.p.</t>
  </si>
  <si>
    <t>Fonte: Elaboração própria com base em dados Nielsen</t>
  </si>
  <si>
    <t>EVOLUÇÃO DAS VENDAS DE VINHO TRANQUILO NO MERCADO NACIONAL POR CANAL DE DISTRIBUIÇÃO</t>
  </si>
  <si>
    <t>CERTIFICADO</t>
  </si>
  <si>
    <t>EVOLUÇÃO DAS VENDAS DE VINHO TRANQUILO CERTIFICADO NO MERCADO NACIONAL POR CANAL DE DISTRIBUIÇÃO</t>
  </si>
  <si>
    <t>NÃO CERTIFICADO</t>
  </si>
  <si>
    <t>CERTIFICADO + NÃO CERTIFICADO</t>
  </si>
  <si>
    <t>EVOLUÇÃO DAS VENDAS DE VINHO TRANQUILO  NÃO CERTIFICADO NO MERCADO NACIONAL POR CANAL DE DISTRIBUIÇÃO</t>
  </si>
  <si>
    <t>TOTAL NÃO CERTIFICADO</t>
  </si>
  <si>
    <t xml:space="preserve"> RESTAURAÇÃO</t>
  </si>
  <si>
    <t>2. EVOLUÇÃO DAS VENDAS DE VINHO TRANQUILO NO MERCADO NACIONAL POR CANAL DE DISTRIBUIÇÃO</t>
  </si>
  <si>
    <t>1. MERCADO DE VINHOS TRANQUILOS: PORTUGAL (CONTINENTE)</t>
  </si>
  <si>
    <t>VENDAS NO MERCADO NACIONAL</t>
  </si>
  <si>
    <t>3. EVOLUÇÃO DAS VENDAS DE VINHO TRANQUILO CERTIFICADO NO MERCADO NACIONAL POR CANAL DE DISTRIBUIÇÃO</t>
  </si>
  <si>
    <t>4. EVOLUÇÃO DAS VENDAS DE VINHO TRANQUILO  NÃO CERTIFICADO NO MERCADO NACIONAL POR CANAL DE DISTRIBUIÇÃO</t>
  </si>
  <si>
    <t>8. EVOLUÇÃO DAS VENDAS NO MERCADO NACIONAL DE VINHO TRANQUILO CERTIFICADO POR REGIÃO / TIPO DE CERTIFICAÇÃO</t>
  </si>
  <si>
    <t>7. EVOLUÇÃO DAS VENDAS NO MERCADO NACIONAL DE VINHO TRANQUILO NA RESTAURAÇÃO POR TIPO DE PRODUTO / REGIÃO</t>
  </si>
  <si>
    <t>5. EVOLUÇÃO DAS VENDAS NO MERCADO NACIONAL DE VINHO TRANQUILO POR TIPO DE PRODUTO / REGIÃO</t>
  </si>
  <si>
    <t>6. EVOLUÇÃO DAS VENDAS NO MERCADO NACIONAL DE VINHO TRANQUILO NA DISTRIBUIÇÃO POR TIPO DE PRODUTO / REGIÃO</t>
  </si>
  <si>
    <t>EVOLUÇÃO DAS VENDAS NO MERCADO NACIONAL DE VINHO TRANQUILO POR TIPO DE PRODUTO / REGIÃO</t>
  </si>
  <si>
    <t>EVOLUÇÃO DAS VENDAS NO MERCADO NACIONAL DE VINHO TRANQUILO NA DISTRIBUIÇÃO POR TIPO DE PRODUTO / REGIÃO</t>
  </si>
  <si>
    <t>EVOLUÇÃO DAS VENDAS NO MERCADO NACIONAL DE VINHO TRANQUILO NA RESTAURAÇÃO POR TIPO DE PRODUTO / REGIÃO</t>
  </si>
  <si>
    <t>EVOLUÇÃO DAS VENDAS NO MERCADO NACIONAL  DE VINHO TRANQUILO CERTIFICADO POR REGIÃO / TIPO DE CERTIFICAÇÃO</t>
  </si>
  <si>
    <t>9. EVOLUÇÃO DAS VENDAS NO MERCADO NACIONAL  DE VINHO TRANQUILO CERTIFICADO NA DISTRIBUIÇÃO POR REGIÃO / TIPO DE CERTIFICAÇÃO</t>
  </si>
  <si>
    <t>10. EVOLUÇÃO DAS VENDAS NO MERCADO NACIONAL  DE VINHO TRANQUILO CERTIFICADO NA RESTAURAÇÃO POR REGIÃO / TIPO DE CERTIFICAÇÃO</t>
  </si>
  <si>
    <t>EVOLUÇÃO DAS VENDAS NO MERCADO NACIONAL  DE VINHO TRANQUILO CERTIFICADO  POR REGIÃO / CANAL DE DISTRIBUIÇÃO</t>
  </si>
  <si>
    <t>11. EVOLUÇÃO DAS VENDAS NO MERCADO NACIONAL  DE VINHO TRANQUILO CERTIFICADO  POR REGIÃO / CANAL DE DISTRIBUIÇÃO</t>
  </si>
  <si>
    <t>BAG.BOX</t>
  </si>
  <si>
    <t>BARRIL</t>
  </si>
  <si>
    <t>GARRAFA</t>
  </si>
  <si>
    <t>GARRAFAO</t>
  </si>
  <si>
    <t>PET</t>
  </si>
  <si>
    <t>TALHA</t>
  </si>
  <si>
    <t>TETRA</t>
  </si>
  <si>
    <t>EVOLUÇÃO DAS VENDAS NO MERCADO NACIONAL  DE VINHO TRANQUILO  POR CANAL DE DISTRIBUIÇÃO / ACONDICIONAMENTO</t>
  </si>
  <si>
    <t>COMBIBLOC</t>
  </si>
  <si>
    <t>EVOLUÇÃO DAS VENDAS NO MERCADO NACIONAL  DE VINHO TRANQUILO  CERTIFICADO POR CANAL DE DISTRIBUIÇÃO / ACONDICIONAMENTO</t>
  </si>
  <si>
    <t>EVOLUÇÃO DAS VENDAS NO MERCADO NACIONAL  DE VINHO TRANQUILO NÃO CERTIFICADO POR CANAL DE DISTRIBUIÇÃO / ACONDICIONAMENTO</t>
  </si>
  <si>
    <t>12. EVOLUÇÃO DAS VENDAS NO MERCADO NACIONAL  DE VINHO TRANQUILO  POR CANAL DE DISTRIBUIÇÃO / ACONDICIONAMENTO</t>
  </si>
  <si>
    <t>13. EVOLUÇÃO DAS VENDAS NO MERCADO NACIONAL  DE VINHO TRANQUILO  CERTIFICADO POR CANAL DE DISTRIBUIÇÃO / ACONDICIONAMENTO</t>
  </si>
  <si>
    <t>14. EVOLUÇÃO DAS VENDAS NO MERCADO NACIONAL  DE VINHO TRANQUILO NÃO CERTIFICADO POR CANAL DE DISTRIBUIÇÃO / ACONDICIONAMENTO</t>
  </si>
  <si>
    <t>CANAL DISTRIBUIÇÃO / ACONDICIONAMENTO</t>
  </si>
  <si>
    <t>,</t>
  </si>
  <si>
    <t>Os dados a partir de 2018, inclusive, incluem um reforço dos pontos de recolha de informação pela Nielsen no canal de distribuição</t>
  </si>
  <si>
    <r>
      <t xml:space="preserve">D </t>
    </r>
    <r>
      <rPr>
        <b/>
        <sz val="11"/>
        <color theme="0"/>
        <rFont val="Calibri"/>
        <family val="2"/>
      </rPr>
      <t>2022 / 2021</t>
    </r>
  </si>
  <si>
    <t xml:space="preserve">DISTRIBUIÇÃO </t>
  </si>
  <si>
    <t>LATA</t>
  </si>
  <si>
    <t>SAC</t>
  </si>
  <si>
    <t>TERRAS DA BEIRA</t>
  </si>
  <si>
    <r>
      <rPr>
        <sz val="16"/>
        <color theme="0" tint="-4.9989318521683403E-2"/>
        <rFont val="Arial Narrow"/>
        <family val="2"/>
      </rPr>
      <t xml:space="preserve">ANO: </t>
    </r>
    <r>
      <rPr>
        <b/>
        <sz val="16"/>
        <color theme="0" tint="-4.9989318521683403E-2"/>
        <rFont val="Arial Narrow"/>
        <family val="2"/>
      </rPr>
      <t>2023</t>
    </r>
  </si>
  <si>
    <t>VENDAS ATÉ MARÇO</t>
  </si>
  <si>
    <t>VARIAÇÃO (JAN-MAR)</t>
  </si>
  <si>
    <t>janeiro - março</t>
  </si>
  <si>
    <r>
      <t xml:space="preserve">D </t>
    </r>
    <r>
      <rPr>
        <b/>
        <sz val="11"/>
        <color theme="0"/>
        <rFont val="Calibri"/>
        <family val="2"/>
      </rPr>
      <t>2023 / 2022</t>
    </r>
  </si>
  <si>
    <r>
      <t xml:space="preserve">D                       </t>
    </r>
    <r>
      <rPr>
        <b/>
        <sz val="11"/>
        <color theme="0"/>
        <rFont val="Calibri"/>
        <family val="2"/>
      </rPr>
      <t>2023 / 2022</t>
    </r>
  </si>
  <si>
    <t>VARIAÇÃO (JAN.-MAR)</t>
  </si>
  <si>
    <r>
      <t xml:space="preserve">D                </t>
    </r>
    <r>
      <rPr>
        <b/>
        <sz val="11"/>
        <color theme="0"/>
        <rFont val="Calibri"/>
        <family val="2"/>
        <scheme val="minor"/>
      </rPr>
      <t>2023/2022</t>
    </r>
  </si>
  <si>
    <t>IG</t>
  </si>
  <si>
    <t>DO</t>
  </si>
  <si>
    <r>
      <t>Janeiro - março 2023</t>
    </r>
    <r>
      <rPr>
        <i/>
        <sz val="12"/>
        <color rgb="FF002060"/>
        <rFont val="Calibri"/>
        <family val="2"/>
      </rPr>
      <t xml:space="preserve"> vs</t>
    </r>
    <r>
      <rPr>
        <sz val="12"/>
        <color rgb="FF002060"/>
        <rFont val="Calibri"/>
        <family val="2"/>
      </rPr>
      <t xml:space="preserve">  Período Homólogo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</si>
</sst>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0\ _€"/>
  </numFmts>
  <fonts count="4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Symbol"/>
      <family val="1"/>
      <charset val="2"/>
    </font>
    <font>
      <b/>
      <sz val="11"/>
      <name val="Calibri"/>
      <family val="2"/>
    </font>
    <font>
      <sz val="11"/>
      <name val="Calibri"/>
      <family val="2"/>
    </font>
    <font>
      <sz val="14"/>
      <color rgb="FF002060"/>
      <name val="Calibri"/>
      <family val="2"/>
    </font>
    <font>
      <sz val="12"/>
      <color rgb="FF002060"/>
      <name val="Calibri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Arial Narrow"/>
      <family val="2"/>
    </font>
    <font>
      <b/>
      <sz val="20"/>
      <color theme="0"/>
      <name val="Arial Narrow"/>
      <family val="2"/>
    </font>
    <font>
      <sz val="11"/>
      <color theme="1"/>
      <name val="Arial Narrow"/>
      <family val="2"/>
    </font>
    <font>
      <b/>
      <sz val="16"/>
      <color theme="0" tint="-4.9989318521683403E-2"/>
      <name val="Arial Narrow"/>
      <family val="2"/>
    </font>
    <font>
      <sz val="16"/>
      <color theme="0" tint="-4.9989318521683403E-2"/>
      <name val="Arial Narrow"/>
      <family val="2"/>
    </font>
    <font>
      <sz val="16"/>
      <color theme="0"/>
      <name val="Arial Narrow"/>
      <family val="2"/>
    </font>
    <font>
      <sz val="11"/>
      <color theme="0"/>
      <name val="Arial Narrow"/>
      <family val="2"/>
    </font>
    <font>
      <b/>
      <sz val="14"/>
      <color rgb="FF00B0F0"/>
      <name val="Arial Narrow"/>
      <family val="2"/>
    </font>
    <font>
      <b/>
      <sz val="48"/>
      <color rgb="FF00B0F0"/>
      <name val="Arial Narrow"/>
      <family val="2"/>
    </font>
    <font>
      <sz val="8"/>
      <color theme="8" tint="-0.249977111117893"/>
      <name val="Arial Narrow"/>
      <family val="2"/>
    </font>
    <font>
      <b/>
      <sz val="16"/>
      <color theme="8" tint="-0.249977111117893"/>
      <name val="Arial Narrow"/>
      <family val="2"/>
    </font>
    <font>
      <b/>
      <sz val="12"/>
      <color theme="8" tint="-0.249977111117893"/>
      <name val="Arial Narrow"/>
      <family val="2"/>
    </font>
    <font>
      <b/>
      <sz val="11"/>
      <color theme="1" tint="0.34998626667073579"/>
      <name val="Arial Narrow"/>
      <family val="2"/>
    </font>
    <font>
      <b/>
      <sz val="11"/>
      <name val="Arial Narrow"/>
      <family val="2"/>
    </font>
    <font>
      <b/>
      <sz val="14"/>
      <color theme="8" tint="-0.249977111117893"/>
      <name val="Arial Narrow"/>
      <family val="2"/>
    </font>
    <font>
      <b/>
      <sz val="14"/>
      <color theme="1" tint="0.34998626667073579"/>
      <name val="Arial Narrow"/>
      <family val="2"/>
    </font>
    <font>
      <b/>
      <sz val="16"/>
      <color rgb="FF00B0F0"/>
      <name val="Arial Narrow"/>
      <family val="2"/>
    </font>
    <font>
      <sz val="11"/>
      <color theme="8" tint="-0.249977111117893"/>
      <name val="Arial Narrow"/>
      <family val="2"/>
    </font>
    <font>
      <sz val="11"/>
      <color theme="1" tint="0.34998626667073579"/>
      <name val="Arial Narrow"/>
      <family val="2"/>
    </font>
    <font>
      <b/>
      <sz val="18"/>
      <color theme="8" tint="-0.249977111117893"/>
      <name val="Arial Narrow"/>
      <family val="2"/>
    </font>
    <font>
      <b/>
      <sz val="24"/>
      <color rgb="FF00B0F0"/>
      <name val="Arial Narrow"/>
      <family val="2"/>
    </font>
    <font>
      <b/>
      <sz val="18"/>
      <color rgb="FF00B0F0"/>
      <name val="Arial Narrow"/>
      <family val="2"/>
    </font>
    <font>
      <sz val="18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rgb="FF002060"/>
      <name val="Calibri"/>
      <family val="2"/>
    </font>
    <font>
      <sz val="11"/>
      <color theme="0"/>
      <name val="Calibri"/>
      <family val="2"/>
    </font>
    <font>
      <i/>
      <sz val="12"/>
      <color theme="1"/>
      <name val="Arial Narrow"/>
      <family val="2"/>
    </font>
    <font>
      <b/>
      <sz val="16"/>
      <color theme="4"/>
      <name val="Arial Narrow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/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0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</borders>
  <cellStyleXfs count="11">
    <xf numFmtId="0" fontId="0" fillId="0" borderId="0"/>
    <xf numFmtId="0" fontId="11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1" fillId="0" borderId="0"/>
  </cellStyleXfs>
  <cellXfs count="469">
    <xf numFmtId="0" fontId="0" fillId="0" borderId="0" xfId="0"/>
    <xf numFmtId="0" fontId="5" fillId="0" borderId="0" xfId="0" applyFont="1"/>
    <xf numFmtId="3" fontId="0" fillId="0" borderId="0" xfId="0" applyNumberFormat="1"/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164" fontId="7" fillId="0" borderId="10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5" fillId="0" borderId="11" xfId="0" applyNumberFormat="1" applyFont="1" applyBorder="1"/>
    <xf numFmtId="3" fontId="5" fillId="0" borderId="12" xfId="0" applyNumberFormat="1" applyFont="1" applyBorder="1"/>
    <xf numFmtId="3" fontId="5" fillId="0" borderId="13" xfId="0" applyNumberFormat="1" applyFont="1" applyBorder="1"/>
    <xf numFmtId="164" fontId="7" fillId="0" borderId="12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4" fontId="0" fillId="0" borderId="15" xfId="0" applyNumberFormat="1" applyBorder="1"/>
    <xf numFmtId="164" fontId="0" fillId="0" borderId="16" xfId="0" applyNumberFormat="1" applyBorder="1"/>
    <xf numFmtId="164" fontId="5" fillId="0" borderId="11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7" fillId="0" borderId="1" xfId="0" applyNumberFormat="1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3" fontId="5" fillId="0" borderId="0" xfId="0" applyNumberFormat="1" applyFont="1"/>
    <xf numFmtId="164" fontId="5" fillId="0" borderId="10" xfId="0" applyNumberFormat="1" applyFont="1" applyBorder="1"/>
    <xf numFmtId="2" fontId="0" fillId="0" borderId="15" xfId="0" applyNumberFormat="1" applyBorder="1"/>
    <xf numFmtId="2" fontId="0" fillId="0" borderId="23" xfId="0" applyNumberFormat="1" applyBorder="1"/>
    <xf numFmtId="164" fontId="8" fillId="0" borderId="19" xfId="0" applyNumberFormat="1" applyFont="1" applyBorder="1" applyAlignment="1">
      <alignment horizontal="center"/>
    </xf>
    <xf numFmtId="0" fontId="0" fillId="0" borderId="7" xfId="0" applyBorder="1"/>
    <xf numFmtId="3" fontId="0" fillId="0" borderId="22" xfId="0" applyNumberFormat="1" applyBorder="1"/>
    <xf numFmtId="3" fontId="0" fillId="0" borderId="23" xfId="0" applyNumberFormat="1" applyBorder="1"/>
    <xf numFmtId="164" fontId="8" fillId="0" borderId="20" xfId="0" applyNumberFormat="1" applyFont="1" applyBorder="1" applyAlignment="1">
      <alignment horizontal="center"/>
    </xf>
    <xf numFmtId="3" fontId="0" fillId="0" borderId="27" xfId="0" applyNumberFormat="1" applyBorder="1"/>
    <xf numFmtId="3" fontId="5" fillId="0" borderId="26" xfId="0" applyNumberFormat="1" applyFont="1" applyBorder="1"/>
    <xf numFmtId="164" fontId="0" fillId="0" borderId="27" xfId="0" applyNumberFormat="1" applyBorder="1"/>
    <xf numFmtId="0" fontId="4" fillId="2" borderId="29" xfId="0" applyFont="1" applyFill="1" applyBorder="1" applyAlignment="1">
      <alignment horizontal="center"/>
    </xf>
    <xf numFmtId="2" fontId="5" fillId="0" borderId="11" xfId="0" applyNumberFormat="1" applyFont="1" applyBorder="1"/>
    <xf numFmtId="2" fontId="0" fillId="0" borderId="14" xfId="0" applyNumberFormat="1" applyBorder="1"/>
    <xf numFmtId="2" fontId="0" fillId="0" borderId="22" xfId="0" applyNumberFormat="1" applyBorder="1"/>
    <xf numFmtId="164" fontId="7" fillId="0" borderId="24" xfId="0" applyNumberFormat="1" applyFont="1" applyBorder="1" applyAlignment="1">
      <alignment horizontal="center"/>
    </xf>
    <xf numFmtId="3" fontId="0" fillId="0" borderId="18" xfId="0" applyNumberFormat="1" applyBorder="1"/>
    <xf numFmtId="3" fontId="0" fillId="0" borderId="35" xfId="0" applyNumberFormat="1" applyBorder="1"/>
    <xf numFmtId="164" fontId="7" fillId="0" borderId="2" xfId="0" applyNumberFormat="1" applyFont="1" applyBorder="1" applyAlignment="1">
      <alignment horizontal="center"/>
    </xf>
    <xf numFmtId="0" fontId="15" fillId="0" borderId="0" xfId="2" applyFont="1"/>
    <xf numFmtId="0" fontId="15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 wrapText="1"/>
    </xf>
    <xf numFmtId="0" fontId="29" fillId="0" borderId="0" xfId="2" applyFont="1" applyAlignment="1">
      <alignment vertical="center"/>
    </xf>
    <xf numFmtId="0" fontId="31" fillId="0" borderId="0" xfId="2" applyFont="1" applyAlignment="1">
      <alignment horizontal="center" vertical="center"/>
    </xf>
    <xf numFmtId="0" fontId="15" fillId="0" borderId="38" xfId="2" applyFont="1" applyBorder="1"/>
    <xf numFmtId="0" fontId="15" fillId="0" borderId="38" xfId="2" applyFont="1" applyBorder="1" applyAlignment="1">
      <alignment horizontal="center" vertical="center"/>
    </xf>
    <xf numFmtId="0" fontId="31" fillId="0" borderId="0" xfId="2" applyFont="1"/>
    <xf numFmtId="0" fontId="33" fillId="0" borderId="0" xfId="2" applyFont="1" applyAlignment="1">
      <alignment vertical="center"/>
    </xf>
    <xf numFmtId="0" fontId="30" fillId="0" borderId="0" xfId="2" applyFont="1"/>
    <xf numFmtId="2" fontId="30" fillId="0" borderId="0" xfId="2" applyNumberFormat="1" applyFont="1"/>
    <xf numFmtId="0" fontId="25" fillId="3" borderId="0" xfId="2" applyFont="1" applyFill="1" applyAlignment="1">
      <alignment horizontal="left" vertical="center" indent="1"/>
    </xf>
    <xf numFmtId="0" fontId="26" fillId="3" borderId="0" xfId="2" applyFont="1" applyFill="1" applyAlignment="1">
      <alignment horizontal="left" vertical="center" indent="1"/>
    </xf>
    <xf numFmtId="0" fontId="15" fillId="3" borderId="0" xfId="2" applyFont="1" applyFill="1" applyAlignment="1">
      <alignment horizontal="center" vertical="center"/>
    </xf>
    <xf numFmtId="0" fontId="34" fillId="0" borderId="0" xfId="2" applyFont="1" applyAlignment="1">
      <alignment vertical="center"/>
    </xf>
    <xf numFmtId="0" fontId="35" fillId="0" borderId="0" xfId="2" applyFont="1"/>
    <xf numFmtId="164" fontId="35" fillId="0" borderId="0" xfId="2" applyNumberFormat="1" applyFont="1"/>
    <xf numFmtId="164" fontId="28" fillId="3" borderId="0" xfId="3" applyNumberFormat="1" applyFont="1" applyFill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/>
    </xf>
    <xf numFmtId="164" fontId="31" fillId="0" borderId="0" xfId="2" applyNumberFormat="1" applyFont="1" applyAlignment="1">
      <alignment horizontal="center" vertical="center"/>
    </xf>
    <xf numFmtId="164" fontId="27" fillId="3" borderId="0" xfId="3" applyNumberFormat="1" applyFont="1" applyFill="1" applyBorder="1" applyAlignment="1">
      <alignment horizontal="right" vertical="center" indent="1"/>
    </xf>
    <xf numFmtId="164" fontId="30" fillId="0" borderId="0" xfId="2" applyNumberFormat="1" applyFont="1" applyAlignment="1">
      <alignment horizontal="right" indent="1"/>
    </xf>
    <xf numFmtId="164" fontId="15" fillId="0" borderId="0" xfId="2" applyNumberFormat="1" applyFont="1" applyAlignment="1">
      <alignment horizontal="right" indent="1"/>
    </xf>
    <xf numFmtId="164" fontId="30" fillId="0" borderId="0" xfId="2" applyNumberFormat="1" applyFont="1"/>
    <xf numFmtId="0" fontId="14" fillId="2" borderId="0" xfId="2" applyFont="1" applyFill="1" applyAlignment="1">
      <alignment horizontal="center" vertical="center"/>
    </xf>
    <xf numFmtId="0" fontId="18" fillId="2" borderId="0" xfId="2" applyFont="1" applyFill="1"/>
    <xf numFmtId="0" fontId="19" fillId="2" borderId="0" xfId="2" applyFont="1" applyFill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2" borderId="9" xfId="0" applyFont="1" applyFill="1" applyBorder="1"/>
    <xf numFmtId="0" fontId="4" fillId="2" borderId="29" xfId="0" applyFont="1" applyFill="1" applyBorder="1" applyAlignment="1">
      <alignment horizontal="center" vertical="center"/>
    </xf>
    <xf numFmtId="3" fontId="0" fillId="0" borderId="5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25" xfId="0" applyNumberFormat="1" applyBorder="1"/>
    <xf numFmtId="164" fontId="0" fillId="0" borderId="23" xfId="0" applyNumberFormat="1" applyBorder="1"/>
    <xf numFmtId="165" fontId="7" fillId="0" borderId="17" xfId="0" applyNumberFormat="1" applyFont="1" applyBorder="1" applyAlignment="1">
      <alignment horizontal="center"/>
    </xf>
    <xf numFmtId="165" fontId="7" fillId="0" borderId="18" xfId="0" applyNumberFormat="1" applyFont="1" applyBorder="1" applyAlignment="1">
      <alignment horizontal="center"/>
    </xf>
    <xf numFmtId="3" fontId="4" fillId="2" borderId="45" xfId="0" applyNumberFormat="1" applyFont="1" applyFill="1" applyBorder="1"/>
    <xf numFmtId="3" fontId="4" fillId="2" borderId="46" xfId="0" applyNumberFormat="1" applyFont="1" applyFill="1" applyBorder="1"/>
    <xf numFmtId="164" fontId="4" fillId="2" borderId="46" xfId="0" applyNumberFormat="1" applyFont="1" applyFill="1" applyBorder="1"/>
    <xf numFmtId="165" fontId="4" fillId="2" borderId="44" xfId="0" applyNumberFormat="1" applyFont="1" applyFill="1" applyBorder="1" applyAlignment="1">
      <alignment horizontal="center"/>
    </xf>
    <xf numFmtId="0" fontId="36" fillId="0" borderId="0" xfId="2" applyFont="1"/>
    <xf numFmtId="164" fontId="4" fillId="2" borderId="48" xfId="0" applyNumberFormat="1" applyFont="1" applyFill="1" applyBorder="1"/>
    <xf numFmtId="164" fontId="4" fillId="2" borderId="9" xfId="0" applyNumberFormat="1" applyFont="1" applyFill="1" applyBorder="1"/>
    <xf numFmtId="164" fontId="4" fillId="2" borderId="44" xfId="0" applyNumberFormat="1" applyFont="1" applyFill="1" applyBorder="1"/>
    <xf numFmtId="0" fontId="4" fillId="2" borderId="37" xfId="0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0" fillId="0" borderId="18" xfId="0" applyNumberFormat="1" applyBorder="1"/>
    <xf numFmtId="164" fontId="7" fillId="0" borderId="19" xfId="0" applyNumberFormat="1" applyFont="1" applyBorder="1" applyAlignment="1">
      <alignment horizontal="center"/>
    </xf>
    <xf numFmtId="164" fontId="0" fillId="0" borderId="14" xfId="0" applyNumberFormat="1" applyBorder="1"/>
    <xf numFmtId="165" fontId="7" fillId="0" borderId="16" xfId="0" applyNumberFormat="1" applyFont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0" fontId="39" fillId="0" borderId="0" xfId="2" applyFont="1"/>
    <xf numFmtId="0" fontId="4" fillId="2" borderId="10" xfId="0" applyFont="1" applyFill="1" applyBorder="1"/>
    <xf numFmtId="165" fontId="7" fillId="0" borderId="13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5" fontId="8" fillId="0" borderId="18" xfId="0" applyNumberFormat="1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164" fontId="8" fillId="0" borderId="22" xfId="0" applyNumberFormat="1" applyFont="1" applyBorder="1" applyAlignment="1">
      <alignment horizontal="center"/>
    </xf>
    <xf numFmtId="3" fontId="5" fillId="0" borderId="18" xfId="0" applyNumberFormat="1" applyFont="1" applyBorder="1"/>
    <xf numFmtId="4" fontId="7" fillId="0" borderId="11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5" fillId="0" borderId="11" xfId="0" applyNumberFormat="1" applyFont="1" applyBorder="1"/>
    <xf numFmtId="4" fontId="4" fillId="2" borderId="45" xfId="0" applyNumberFormat="1" applyFont="1" applyFill="1" applyBorder="1"/>
    <xf numFmtId="4" fontId="4" fillId="2" borderId="46" xfId="0" applyNumberFormat="1" applyFont="1" applyFill="1" applyBorder="1"/>
    <xf numFmtId="4" fontId="5" fillId="0" borderId="18" xfId="0" applyNumberFormat="1" applyFon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35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5" fillId="0" borderId="26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4" fontId="4" fillId="2" borderId="45" xfId="0" applyNumberFormat="1" applyFont="1" applyFill="1" applyBorder="1" applyAlignment="1">
      <alignment horizontal="center"/>
    </xf>
    <xf numFmtId="4" fontId="4" fillId="2" borderId="46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5" fontId="8" fillId="0" borderId="13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165" fontId="38" fillId="2" borderId="44" xfId="0" applyNumberFormat="1" applyFont="1" applyFill="1" applyBorder="1" applyAlignment="1">
      <alignment horizontal="center"/>
    </xf>
    <xf numFmtId="4" fontId="5" fillId="0" borderId="12" xfId="0" applyNumberFormat="1" applyFont="1" applyBorder="1"/>
    <xf numFmtId="164" fontId="5" fillId="0" borderId="9" xfId="0" applyNumberFormat="1" applyFont="1" applyBorder="1"/>
    <xf numFmtId="2" fontId="5" fillId="0" borderId="13" xfId="0" applyNumberFormat="1" applyFont="1" applyBorder="1"/>
    <xf numFmtId="2" fontId="0" fillId="0" borderId="16" xfId="0" applyNumberFormat="1" applyBorder="1"/>
    <xf numFmtId="164" fontId="7" fillId="3" borderId="0" xfId="0" applyNumberFormat="1" applyFont="1" applyFill="1" applyAlignment="1">
      <alignment horizontal="center"/>
    </xf>
    <xf numFmtId="164" fontId="27" fillId="0" borderId="0" xfId="3" applyNumberFormat="1" applyFont="1" applyFill="1" applyBorder="1" applyAlignment="1">
      <alignment horizontal="right" vertical="center" indent="1"/>
    </xf>
    <xf numFmtId="0" fontId="0" fillId="4" borderId="0" xfId="0" applyFill="1"/>
    <xf numFmtId="0" fontId="11" fillId="4" borderId="0" xfId="1" applyFill="1"/>
    <xf numFmtId="164" fontId="4" fillId="2" borderId="19" xfId="0" applyNumberFormat="1" applyFont="1" applyFill="1" applyBorder="1" applyAlignment="1">
      <alignment horizontal="center"/>
    </xf>
    <xf numFmtId="3" fontId="4" fillId="2" borderId="55" xfId="0" applyNumberFormat="1" applyFont="1" applyFill="1" applyBorder="1"/>
    <xf numFmtId="0" fontId="0" fillId="0" borderId="0" xfId="0" applyAlignment="1">
      <alignment horizontal="left"/>
    </xf>
    <xf numFmtId="3" fontId="4" fillId="2" borderId="30" xfId="0" applyNumberFormat="1" applyFont="1" applyFill="1" applyBorder="1"/>
    <xf numFmtId="164" fontId="8" fillId="0" borderId="14" xfId="0" applyNumberFormat="1" applyFont="1" applyBorder="1" applyAlignment="1">
      <alignment horizontal="center"/>
    </xf>
    <xf numFmtId="164" fontId="4" fillId="2" borderId="5" xfId="0" applyNumberFormat="1" applyFont="1" applyFill="1" applyBorder="1"/>
    <xf numFmtId="164" fontId="0" fillId="0" borderId="7" xfId="0" applyNumberFormat="1" applyBorder="1"/>
    <xf numFmtId="0" fontId="4" fillId="2" borderId="55" xfId="0" applyFont="1" applyFill="1" applyBorder="1"/>
    <xf numFmtId="164" fontId="4" fillId="2" borderId="43" xfId="0" applyNumberFormat="1" applyFont="1" applyFill="1" applyBorder="1"/>
    <xf numFmtId="164" fontId="4" fillId="2" borderId="60" xfId="0" applyNumberFormat="1" applyFont="1" applyFill="1" applyBorder="1"/>
    <xf numFmtId="2" fontId="5" fillId="0" borderId="12" xfId="0" applyNumberFormat="1" applyFont="1" applyBorder="1"/>
    <xf numFmtId="164" fontId="4" fillId="2" borderId="5" xfId="0" applyNumberFormat="1" applyFont="1" applyFill="1" applyBorder="1" applyAlignment="1">
      <alignment horizontal="center"/>
    </xf>
    <xf numFmtId="0" fontId="11" fillId="0" borderId="0" xfId="1"/>
    <xf numFmtId="164" fontId="8" fillId="0" borderId="9" xfId="0" applyNumberFormat="1" applyFont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2" borderId="51" xfId="0" applyNumberFormat="1" applyFont="1" applyFill="1" applyBorder="1" applyAlignment="1">
      <alignment horizontal="center"/>
    </xf>
    <xf numFmtId="4" fontId="4" fillId="2" borderId="33" xfId="0" applyNumberFormat="1" applyFont="1" applyFill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3" fontId="5" fillId="0" borderId="30" xfId="0" applyNumberFormat="1" applyFont="1" applyBorder="1"/>
    <xf numFmtId="3" fontId="0" fillId="0" borderId="6" xfId="0" applyNumberFormat="1" applyBorder="1"/>
    <xf numFmtId="3" fontId="0" fillId="0" borderId="61" xfId="0" applyNumberFormat="1" applyBorder="1"/>
    <xf numFmtId="2" fontId="5" fillId="0" borderId="30" xfId="0" applyNumberFormat="1" applyFont="1" applyBorder="1"/>
    <xf numFmtId="2" fontId="0" fillId="0" borderId="6" xfId="0" applyNumberFormat="1" applyBorder="1"/>
    <xf numFmtId="4" fontId="0" fillId="0" borderId="15" xfId="0" applyNumberForma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3" fontId="4" fillId="2" borderId="64" xfId="0" applyNumberFormat="1" applyFont="1" applyFill="1" applyBorder="1"/>
    <xf numFmtId="0" fontId="4" fillId="2" borderId="65" xfId="0" applyFont="1" applyFill="1" applyBorder="1" applyAlignment="1">
      <alignment horizontal="center" vertical="center"/>
    </xf>
    <xf numFmtId="3" fontId="4" fillId="2" borderId="6" xfId="0" applyNumberFormat="1" applyFont="1" applyFill="1" applyBorder="1"/>
    <xf numFmtId="3" fontId="4" fillId="2" borderId="42" xfId="0" applyNumberFormat="1" applyFont="1" applyFill="1" applyBorder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3" fontId="4" fillId="2" borderId="57" xfId="0" applyNumberFormat="1" applyFont="1" applyFill="1" applyBorder="1"/>
    <xf numFmtId="164" fontId="4" fillId="2" borderId="64" xfId="0" applyNumberFormat="1" applyFont="1" applyFill="1" applyBorder="1"/>
    <xf numFmtId="4" fontId="4" fillId="2" borderId="64" xfId="0" applyNumberFormat="1" applyFont="1" applyFill="1" applyBorder="1" applyAlignment="1">
      <alignment horizontal="center"/>
    </xf>
    <xf numFmtId="164" fontId="4" fillId="2" borderId="57" xfId="0" applyNumberFormat="1" applyFont="1" applyFill="1" applyBorder="1"/>
    <xf numFmtId="164" fontId="4" fillId="2" borderId="6" xfId="0" applyNumberFormat="1" applyFont="1" applyFill="1" applyBorder="1"/>
    <xf numFmtId="164" fontId="0" fillId="0" borderId="35" xfId="0" applyNumberFormat="1" applyBorder="1"/>
    <xf numFmtId="3" fontId="5" fillId="0" borderId="61" xfId="0" applyNumberFormat="1" applyFont="1" applyBorder="1"/>
    <xf numFmtId="3" fontId="5" fillId="0" borderId="22" xfId="0" applyNumberFormat="1" applyFont="1" applyBorder="1"/>
    <xf numFmtId="164" fontId="4" fillId="2" borderId="69" xfId="0" applyNumberFormat="1" applyFont="1" applyFill="1" applyBorder="1"/>
    <xf numFmtId="4" fontId="5" fillId="0" borderId="22" xfId="0" applyNumberFormat="1" applyFont="1" applyBorder="1" applyAlignment="1">
      <alignment horizontal="center"/>
    </xf>
    <xf numFmtId="4" fontId="5" fillId="0" borderId="61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5" fillId="0" borderId="30" xfId="0" applyNumberFormat="1" applyFont="1" applyBorder="1" applyAlignment="1">
      <alignment horizontal="center"/>
    </xf>
    <xf numFmtId="4" fontId="4" fillId="2" borderId="42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3" fontId="4" fillId="2" borderId="68" xfId="0" applyNumberFormat="1" applyFont="1" applyFill="1" applyBorder="1"/>
    <xf numFmtId="3" fontId="0" fillId="0" borderId="4" xfId="0" applyNumberFormat="1" applyBorder="1"/>
    <xf numFmtId="3" fontId="4" fillId="2" borderId="69" xfId="0" applyNumberFormat="1" applyFont="1" applyFill="1" applyBorder="1"/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61" xfId="0" applyNumberFormat="1" applyBorder="1" applyAlignment="1">
      <alignment horizontal="center"/>
    </xf>
    <xf numFmtId="164" fontId="0" fillId="0" borderId="22" xfId="0" applyNumberFormat="1" applyBorder="1" applyAlignment="1" applyProtection="1">
      <alignment horizontal="center"/>
      <protection locked="0"/>
    </xf>
    <xf numFmtId="4" fontId="5" fillId="0" borderId="12" xfId="0" applyNumberFormat="1" applyFont="1" applyBorder="1" applyAlignment="1">
      <alignment horizontal="center"/>
    </xf>
    <xf numFmtId="4" fontId="4" fillId="2" borderId="69" xfId="0" applyNumberFormat="1" applyFont="1" applyFill="1" applyBorder="1" applyAlignment="1">
      <alignment horizontal="center"/>
    </xf>
    <xf numFmtId="4" fontId="4" fillId="2" borderId="68" xfId="0" applyNumberFormat="1" applyFont="1" applyFill="1" applyBorder="1" applyAlignment="1">
      <alignment horizontal="center"/>
    </xf>
    <xf numFmtId="0" fontId="5" fillId="0" borderId="5" xfId="0" applyFont="1" applyBorder="1"/>
    <xf numFmtId="164" fontId="0" fillId="0" borderId="70" xfId="0" applyNumberFormat="1" applyBorder="1" applyAlignment="1">
      <alignment horizontal="center"/>
    </xf>
    <xf numFmtId="3" fontId="4" fillId="2" borderId="49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4" fillId="2" borderId="50" xfId="0" applyNumberFormat="1" applyFont="1" applyFill="1" applyBorder="1" applyAlignment="1">
      <alignment horizontal="center" vertical="center" wrapText="1"/>
    </xf>
    <xf numFmtId="164" fontId="4" fillId="2" borderId="31" xfId="0" applyNumberFormat="1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 wrapText="1"/>
    </xf>
    <xf numFmtId="3" fontId="4" fillId="2" borderId="53" xfId="0" applyNumberFormat="1" applyFont="1" applyFill="1" applyBorder="1" applyAlignment="1">
      <alignment horizontal="center" vertical="center"/>
    </xf>
    <xf numFmtId="3" fontId="0" fillId="0" borderId="70" xfId="0" applyNumberFormat="1" applyBorder="1"/>
    <xf numFmtId="3" fontId="0" fillId="0" borderId="71" xfId="0" applyNumberFormat="1" applyBorder="1"/>
    <xf numFmtId="3" fontId="0" fillId="0" borderId="7" xfId="0" applyNumberFormat="1" applyBorder="1"/>
    <xf numFmtId="3" fontId="4" fillId="2" borderId="72" xfId="0" applyNumberFormat="1" applyFont="1" applyFill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73" xfId="0" applyNumberFormat="1" applyBorder="1" applyAlignment="1">
      <alignment horizontal="center"/>
    </xf>
    <xf numFmtId="0" fontId="0" fillId="0" borderId="6" xfId="0" applyBorder="1"/>
    <xf numFmtId="3" fontId="4" fillId="2" borderId="4" xfId="0" applyNumberFormat="1" applyFont="1" applyFill="1" applyBorder="1" applyAlignment="1">
      <alignment horizontal="center" vertical="center"/>
    </xf>
    <xf numFmtId="164" fontId="4" fillId="2" borderId="66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2" fontId="0" fillId="0" borderId="4" xfId="0" applyNumberFormat="1" applyBorder="1"/>
    <xf numFmtId="2" fontId="4" fillId="2" borderId="72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 vertical="center"/>
    </xf>
    <xf numFmtId="2" fontId="4" fillId="2" borderId="53" xfId="0" applyNumberFormat="1" applyFont="1" applyFill="1" applyBorder="1" applyAlignment="1">
      <alignment horizontal="center" vertical="center"/>
    </xf>
    <xf numFmtId="2" fontId="4" fillId="2" borderId="49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0" fillId="0" borderId="5" xfId="0" applyNumberFormat="1" applyBorder="1"/>
    <xf numFmtId="2" fontId="0" fillId="0" borderId="70" xfId="0" applyNumberFormat="1" applyBorder="1"/>
    <xf numFmtId="2" fontId="0" fillId="0" borderId="7" xfId="0" applyNumberFormat="1" applyBorder="1"/>
    <xf numFmtId="2" fontId="0" fillId="0" borderId="71" xfId="0" applyNumberFormat="1" applyBorder="1"/>
    <xf numFmtId="2" fontId="0" fillId="0" borderId="61" xfId="0" applyNumberFormat="1" applyBorder="1"/>
    <xf numFmtId="164" fontId="5" fillId="0" borderId="30" xfId="0" applyNumberFormat="1" applyFont="1" applyBorder="1"/>
    <xf numFmtId="164" fontId="0" fillId="0" borderId="22" xfId="0" applyNumberFormat="1" applyBorder="1"/>
    <xf numFmtId="164" fontId="0" fillId="0" borderId="61" xfId="0" applyNumberFormat="1" applyBorder="1"/>
    <xf numFmtId="164" fontId="4" fillId="2" borderId="47" xfId="0" applyNumberFormat="1" applyFont="1" applyFill="1" applyBorder="1"/>
    <xf numFmtId="164" fontId="4" fillId="2" borderId="11" xfId="0" applyNumberFormat="1" applyFont="1" applyFill="1" applyBorder="1" applyAlignment="1">
      <alignment horizontal="center"/>
    </xf>
    <xf numFmtId="165" fontId="4" fillId="2" borderId="30" xfId="0" applyNumberFormat="1" applyFont="1" applyFill="1" applyBorder="1" applyAlignment="1">
      <alignment horizontal="center"/>
    </xf>
    <xf numFmtId="164" fontId="4" fillId="2" borderId="74" xfId="0" applyNumberFormat="1" applyFont="1" applyFill="1" applyBorder="1" applyAlignment="1">
      <alignment horizontal="center"/>
    </xf>
    <xf numFmtId="2" fontId="5" fillId="0" borderId="22" xfId="0" applyNumberFormat="1" applyFont="1" applyBorder="1"/>
    <xf numFmtId="2" fontId="5" fillId="0" borderId="61" xfId="0" applyNumberFormat="1" applyFont="1" applyBorder="1"/>
    <xf numFmtId="164" fontId="8" fillId="0" borderId="24" xfId="0" applyNumberFormat="1" applyFont="1" applyBorder="1" applyAlignment="1">
      <alignment horizontal="center"/>
    </xf>
    <xf numFmtId="164" fontId="4" fillId="2" borderId="14" xfId="0" applyNumberFormat="1" applyFont="1" applyFill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0" fontId="41" fillId="0" borderId="0" xfId="0" applyFont="1"/>
    <xf numFmtId="3" fontId="0" fillId="0" borderId="17" xfId="0" applyNumberFormat="1" applyBorder="1"/>
    <xf numFmtId="4" fontId="4" fillId="2" borderId="34" xfId="0" applyNumberFormat="1" applyFont="1" applyFill="1" applyBorder="1" applyAlignment="1">
      <alignment horizontal="center"/>
    </xf>
    <xf numFmtId="2" fontId="0" fillId="0" borderId="0" xfId="0" applyNumberFormat="1"/>
    <xf numFmtId="4" fontId="0" fillId="0" borderId="0" xfId="0" applyNumberFormat="1" applyAlignment="1" applyProtection="1">
      <alignment horizontal="center"/>
      <protection locked="0"/>
    </xf>
    <xf numFmtId="4" fontId="0" fillId="0" borderId="16" xfId="0" applyNumberFormat="1" applyBorder="1" applyAlignment="1" applyProtection="1">
      <alignment horizontal="center"/>
      <protection locked="0"/>
    </xf>
    <xf numFmtId="4" fontId="4" fillId="2" borderId="57" xfId="0" applyNumberFormat="1" applyFont="1" applyFill="1" applyBorder="1" applyAlignment="1" applyProtection="1">
      <alignment horizontal="center"/>
      <protection locked="0"/>
    </xf>
    <xf numFmtId="4" fontId="4" fillId="2" borderId="6" xfId="0" applyNumberFormat="1" applyFont="1" applyFill="1" applyBorder="1" applyAlignment="1" applyProtection="1">
      <alignment horizontal="center"/>
      <protection locked="0"/>
    </xf>
    <xf numFmtId="2" fontId="0" fillId="0" borderId="1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4" fillId="2" borderId="64" xfId="0" applyNumberFormat="1" applyFont="1" applyFill="1" applyBorder="1" applyAlignment="1">
      <alignment horizontal="center"/>
    </xf>
    <xf numFmtId="4" fontId="4" fillId="2" borderId="57" xfId="0" applyNumberFormat="1" applyFont="1" applyFill="1" applyBorder="1" applyAlignment="1">
      <alignment horizontal="center"/>
    </xf>
    <xf numFmtId="164" fontId="7" fillId="0" borderId="26" xfId="0" applyNumberFormat="1" applyFont="1" applyBorder="1" applyAlignment="1">
      <alignment horizontal="center"/>
    </xf>
    <xf numFmtId="164" fontId="5" fillId="0" borderId="26" xfId="0" applyNumberFormat="1" applyFont="1" applyBorder="1"/>
    <xf numFmtId="165" fontId="0" fillId="0" borderId="0" xfId="0" applyNumberFormat="1"/>
    <xf numFmtId="0" fontId="42" fillId="0" borderId="0" xfId="8"/>
    <xf numFmtId="0" fontId="39" fillId="0" borderId="0" xfId="9" applyFont="1"/>
    <xf numFmtId="164" fontId="4" fillId="2" borderId="24" xfId="8" applyNumberFormat="1" applyFont="1" applyFill="1" applyBorder="1" applyAlignment="1">
      <alignment horizontal="center"/>
    </xf>
    <xf numFmtId="4" fontId="4" fillId="2" borderId="61" xfId="8" applyNumberFormat="1" applyFont="1" applyFill="1" applyBorder="1" applyAlignment="1">
      <alignment horizontal="center"/>
    </xf>
    <xf numFmtId="4" fontId="4" fillId="2" borderId="51" xfId="8" applyNumberFormat="1" applyFont="1" applyFill="1" applyBorder="1" applyAlignment="1">
      <alignment horizontal="center"/>
    </xf>
    <xf numFmtId="4" fontId="4" fillId="2" borderId="33" xfId="8" applyNumberFormat="1" applyFont="1" applyFill="1" applyBorder="1" applyAlignment="1">
      <alignment horizontal="center"/>
    </xf>
    <xf numFmtId="0" fontId="4" fillId="2" borderId="9" xfId="8" applyFont="1" applyFill="1" applyBorder="1"/>
    <xf numFmtId="164" fontId="7" fillId="0" borderId="19" xfId="8" applyNumberFormat="1" applyFont="1" applyBorder="1" applyAlignment="1">
      <alignment horizontal="center"/>
    </xf>
    <xf numFmtId="4" fontId="42" fillId="0" borderId="6" xfId="8" applyNumberFormat="1" applyBorder="1" applyAlignment="1">
      <alignment horizontal="center"/>
    </xf>
    <xf numFmtId="4" fontId="42" fillId="0" borderId="14" xfId="8" applyNumberFormat="1" applyBorder="1" applyAlignment="1">
      <alignment horizontal="center"/>
    </xf>
    <xf numFmtId="4" fontId="42" fillId="0" borderId="15" xfId="8" applyNumberFormat="1" applyBorder="1" applyAlignment="1">
      <alignment horizontal="center"/>
    </xf>
    <xf numFmtId="4" fontId="42" fillId="0" borderId="5" xfId="8" applyNumberFormat="1" applyBorder="1" applyAlignment="1">
      <alignment horizontal="center"/>
    </xf>
    <xf numFmtId="0" fontId="42" fillId="0" borderId="5" xfId="8" applyBorder="1"/>
    <xf numFmtId="164" fontId="7" fillId="0" borderId="24" xfId="8" applyNumberFormat="1" applyFont="1" applyBorder="1" applyAlignment="1">
      <alignment horizontal="center"/>
    </xf>
    <xf numFmtId="0" fontId="4" fillId="2" borderId="65" xfId="8" applyFont="1" applyFill="1" applyBorder="1" applyAlignment="1">
      <alignment horizontal="center" vertical="center"/>
    </xf>
    <xf numFmtId="0" fontId="4" fillId="2" borderId="62" xfId="8" applyFont="1" applyFill="1" applyBorder="1" applyAlignment="1">
      <alignment horizontal="center" vertical="center"/>
    </xf>
    <xf numFmtId="0" fontId="5" fillId="0" borderId="0" xfId="8" applyFont="1"/>
    <xf numFmtId="164" fontId="42" fillId="0" borderId="0" xfId="8" applyNumberFormat="1"/>
    <xf numFmtId="3" fontId="42" fillId="0" borderId="0" xfId="8" applyNumberFormat="1"/>
    <xf numFmtId="165" fontId="4" fillId="2" borderId="54" xfId="8" applyNumberFormat="1" applyFont="1" applyFill="1" applyBorder="1" applyAlignment="1">
      <alignment horizontal="center"/>
    </xf>
    <xf numFmtId="164" fontId="4" fillId="2" borderId="2" xfId="8" applyNumberFormat="1" applyFont="1" applyFill="1" applyBorder="1" applyAlignment="1">
      <alignment horizontal="center"/>
    </xf>
    <xf numFmtId="164" fontId="4" fillId="2" borderId="6" xfId="8" applyNumberFormat="1" applyFont="1" applyFill="1" applyBorder="1"/>
    <xf numFmtId="164" fontId="4" fillId="2" borderId="57" xfId="8" applyNumberFormat="1" applyFont="1" applyFill="1" applyBorder="1"/>
    <xf numFmtId="164" fontId="4" fillId="2" borderId="46" xfId="8" applyNumberFormat="1" applyFont="1" applyFill="1" applyBorder="1"/>
    <xf numFmtId="164" fontId="4" fillId="2" borderId="9" xfId="8" applyNumberFormat="1" applyFont="1" applyFill="1" applyBorder="1"/>
    <xf numFmtId="3" fontId="4" fillId="2" borderId="6" xfId="8" applyNumberFormat="1" applyFont="1" applyFill="1" applyBorder="1"/>
    <xf numFmtId="3" fontId="4" fillId="2" borderId="42" xfId="8" applyNumberFormat="1" applyFont="1" applyFill="1" applyBorder="1"/>
    <xf numFmtId="3" fontId="4" fillId="2" borderId="46" xfId="8" applyNumberFormat="1" applyFont="1" applyFill="1" applyBorder="1"/>
    <xf numFmtId="3" fontId="4" fillId="2" borderId="45" xfId="8" applyNumberFormat="1" applyFont="1" applyFill="1" applyBorder="1"/>
    <xf numFmtId="165" fontId="7" fillId="0" borderId="16" xfId="8" applyNumberFormat="1" applyFont="1" applyBorder="1" applyAlignment="1">
      <alignment horizontal="center"/>
    </xf>
    <xf numFmtId="164" fontId="7" fillId="0" borderId="5" xfId="8" applyNumberFormat="1" applyFont="1" applyBorder="1" applyAlignment="1">
      <alignment horizontal="center"/>
    </xf>
    <xf numFmtId="164" fontId="42" fillId="0" borderId="16" xfId="8" applyNumberFormat="1" applyBorder="1"/>
    <xf numFmtId="164" fontId="42" fillId="0" borderId="23" xfId="8" applyNumberFormat="1" applyBorder="1"/>
    <xf numFmtId="164" fontId="42" fillId="0" borderId="5" xfId="8" applyNumberFormat="1" applyBorder="1"/>
    <xf numFmtId="3" fontId="42" fillId="0" borderId="16" xfId="8" applyNumberFormat="1" applyBorder="1"/>
    <xf numFmtId="3" fontId="42" fillId="0" borderId="18" xfId="8" applyNumberFormat="1" applyBorder="1"/>
    <xf numFmtId="3" fontId="42" fillId="0" borderId="15" xfId="8" applyNumberFormat="1" applyBorder="1"/>
    <xf numFmtId="3" fontId="42" fillId="0" borderId="5" xfId="8" applyNumberFormat="1" applyBorder="1"/>
    <xf numFmtId="165" fontId="7" fillId="0" borderId="17" xfId="8" applyNumberFormat="1" applyFont="1" applyBorder="1" applyAlignment="1">
      <alignment horizontal="center"/>
    </xf>
    <xf numFmtId="164" fontId="7" fillId="0" borderId="2" xfId="8" applyNumberFormat="1" applyFont="1" applyBorder="1" applyAlignment="1">
      <alignment horizontal="center"/>
    </xf>
    <xf numFmtId="164" fontId="42" fillId="0" borderId="25" xfId="8" applyNumberFormat="1" applyBorder="1"/>
    <xf numFmtId="0" fontId="4" fillId="2" borderId="29" xfId="8" applyFont="1" applyFill="1" applyBorder="1" applyAlignment="1">
      <alignment horizontal="center" vertical="center"/>
    </xf>
    <xf numFmtId="0" fontId="4" fillId="2" borderId="37" xfId="8" applyFont="1" applyFill="1" applyBorder="1" applyAlignment="1">
      <alignment horizontal="center" vertical="center"/>
    </xf>
    <xf numFmtId="0" fontId="4" fillId="2" borderId="0" xfId="8" applyFont="1" applyFill="1" applyAlignment="1">
      <alignment horizontal="center" vertical="center"/>
    </xf>
    <xf numFmtId="0" fontId="4" fillId="0" borderId="0" xfId="8" applyFont="1" applyAlignment="1">
      <alignment horizontal="center" vertical="center"/>
    </xf>
    <xf numFmtId="0" fontId="4" fillId="0" borderId="39" xfId="8" applyFont="1" applyBorder="1" applyAlignment="1">
      <alignment horizontal="center" vertical="center"/>
    </xf>
    <xf numFmtId="0" fontId="21" fillId="0" borderId="0" xfId="2" quotePrefix="1" applyFont="1" applyAlignment="1">
      <alignment horizontal="center" vertical="center"/>
    </xf>
    <xf numFmtId="0" fontId="21" fillId="0" borderId="76" xfId="2" quotePrefix="1" applyFont="1" applyBorder="1" applyAlignment="1">
      <alignment horizontal="center" vertical="center"/>
    </xf>
    <xf numFmtId="0" fontId="30" fillId="0" borderId="76" xfId="2" applyFont="1" applyBorder="1"/>
    <xf numFmtId="0" fontId="15" fillId="0" borderId="76" xfId="2" applyFont="1" applyBorder="1"/>
    <xf numFmtId="0" fontId="15" fillId="0" borderId="76" xfId="2" applyFont="1" applyBorder="1" applyAlignment="1">
      <alignment horizontal="center" vertical="center"/>
    </xf>
    <xf numFmtId="3" fontId="42" fillId="0" borderId="23" xfId="8" applyNumberFormat="1" applyBorder="1"/>
    <xf numFmtId="165" fontId="4" fillId="2" borderId="4" xfId="0" applyNumberFormat="1" applyFont="1" applyFill="1" applyBorder="1" applyAlignment="1">
      <alignment horizontal="center"/>
    </xf>
    <xf numFmtId="3" fontId="0" fillId="0" borderId="21" xfId="0" applyNumberFormat="1" applyBorder="1"/>
    <xf numFmtId="3" fontId="0" fillId="0" borderId="25" xfId="0" applyNumberFormat="1" applyBorder="1"/>
    <xf numFmtId="164" fontId="8" fillId="0" borderId="1" xfId="0" applyNumberFormat="1" applyFont="1" applyBorder="1" applyAlignment="1">
      <alignment horizontal="center"/>
    </xf>
    <xf numFmtId="4" fontId="0" fillId="0" borderId="21" xfId="0" applyNumberFormat="1" applyBorder="1"/>
    <xf numFmtId="4" fontId="0" fillId="0" borderId="25" xfId="0" applyNumberFormat="1" applyBorder="1"/>
    <xf numFmtId="4" fontId="0" fillId="0" borderId="17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61" xfId="0" applyNumberFormat="1" applyBorder="1" applyAlignment="1">
      <alignment horizontal="center"/>
    </xf>
    <xf numFmtId="164" fontId="5" fillId="0" borderId="1" xfId="0" applyNumberFormat="1" applyFont="1" applyBorder="1"/>
    <xf numFmtId="164" fontId="0" fillId="0" borderId="19" xfId="0" applyNumberFormat="1" applyBorder="1"/>
    <xf numFmtId="164" fontId="4" fillId="2" borderId="1" xfId="0" applyNumberFormat="1" applyFont="1" applyFill="1" applyBorder="1"/>
    <xf numFmtId="164" fontId="0" fillId="0" borderId="20" xfId="0" applyNumberFormat="1" applyBorder="1"/>
    <xf numFmtId="2" fontId="0" fillId="0" borderId="21" xfId="0" applyNumberFormat="1" applyBorder="1"/>
    <xf numFmtId="2" fontId="0" fillId="0" borderId="25" xfId="0" applyNumberFormat="1" applyBorder="1"/>
    <xf numFmtId="0" fontId="0" fillId="0" borderId="19" xfId="0" applyBorder="1"/>
    <xf numFmtId="4" fontId="0" fillId="0" borderId="6" xfId="0" applyNumberFormat="1" applyBorder="1"/>
    <xf numFmtId="4" fontId="0" fillId="0" borderId="61" xfId="0" applyNumberFormat="1" applyBorder="1"/>
    <xf numFmtId="0" fontId="0" fillId="0" borderId="20" xfId="0" applyBorder="1"/>
    <xf numFmtId="0" fontId="0" fillId="0" borderId="1" xfId="0" applyBorder="1"/>
    <xf numFmtId="2" fontId="4" fillId="2" borderId="11" xfId="0" applyNumberFormat="1" applyFont="1" applyFill="1" applyBorder="1"/>
    <xf numFmtId="2" fontId="4" fillId="2" borderId="12" xfId="0" applyNumberFormat="1" applyFont="1" applyFill="1" applyBorder="1"/>
    <xf numFmtId="2" fontId="4" fillId="2" borderId="22" xfId="0" applyNumberFormat="1" applyFont="1" applyFill="1" applyBorder="1"/>
    <xf numFmtId="2" fontId="4" fillId="2" borderId="61" xfId="0" applyNumberFormat="1" applyFont="1" applyFill="1" applyBorder="1"/>
    <xf numFmtId="164" fontId="7" fillId="0" borderId="21" xfId="0" applyNumberFormat="1" applyFont="1" applyBorder="1" applyAlignment="1">
      <alignment horizontal="center"/>
    </xf>
    <xf numFmtId="0" fontId="0" fillId="0" borderId="19" xfId="0" applyBorder="1" applyProtection="1">
      <protection locked="0"/>
    </xf>
    <xf numFmtId="164" fontId="8" fillId="0" borderId="19" xfId="0" applyNumberFormat="1" applyFont="1" applyBorder="1" applyAlignment="1" applyProtection="1">
      <alignment horizontal="center"/>
      <protection locked="0"/>
    </xf>
    <xf numFmtId="3" fontId="4" fillId="2" borderId="48" xfId="0" applyNumberFormat="1" applyFont="1" applyFill="1" applyBorder="1"/>
    <xf numFmtId="3" fontId="4" fillId="2" borderId="75" xfId="0" applyNumberFormat="1" applyFont="1" applyFill="1" applyBorder="1" applyProtection="1">
      <protection locked="0"/>
    </xf>
    <xf numFmtId="3" fontId="4" fillId="2" borderId="46" xfId="0" applyNumberFormat="1" applyFont="1" applyFill="1" applyBorder="1" applyProtection="1">
      <protection locked="0"/>
    </xf>
    <xf numFmtId="3" fontId="4" fillId="2" borderId="56" xfId="0" applyNumberFormat="1" applyFont="1" applyFill="1" applyBorder="1"/>
    <xf numFmtId="3" fontId="4" fillId="2" borderId="43" xfId="0" applyNumberFormat="1" applyFont="1" applyFill="1" applyBorder="1"/>
    <xf numFmtId="164" fontId="42" fillId="0" borderId="21" xfId="8" applyNumberFormat="1" applyBorder="1"/>
    <xf numFmtId="164" fontId="42" fillId="0" borderId="22" xfId="8" applyNumberFormat="1" applyBorder="1"/>
    <xf numFmtId="164" fontId="42" fillId="0" borderId="17" xfId="8" applyNumberFormat="1" applyBorder="1"/>
    <xf numFmtId="164" fontId="42" fillId="0" borderId="18" xfId="8" applyNumberFormat="1" applyBorder="1"/>
    <xf numFmtId="164" fontId="0" fillId="0" borderId="4" xfId="0" applyNumberFormat="1" applyBorder="1" applyAlignment="1">
      <alignment horizontal="center"/>
    </xf>
    <xf numFmtId="0" fontId="9" fillId="4" borderId="0" xfId="0" applyFont="1" applyFill="1" applyAlignment="1">
      <alignment horizontal="center" vertical="center"/>
    </xf>
    <xf numFmtId="17" fontId="10" fillId="4" borderId="0" xfId="0" applyNumberFormat="1" applyFont="1" applyFill="1" applyAlignment="1">
      <alignment horizontal="center"/>
    </xf>
    <xf numFmtId="0" fontId="23" fillId="3" borderId="0" xfId="2" applyFont="1" applyFill="1" applyAlignment="1">
      <alignment horizontal="center" vertical="center" wrapText="1"/>
    </xf>
    <xf numFmtId="0" fontId="32" fillId="3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/>
    </xf>
    <xf numFmtId="0" fontId="21" fillId="0" borderId="0" xfId="2" quotePrefix="1" applyFont="1" applyAlignment="1">
      <alignment horizontal="center" vertical="center"/>
    </xf>
    <xf numFmtId="164" fontId="40" fillId="3" borderId="0" xfId="0" applyNumberFormat="1" applyFont="1" applyFill="1" applyAlignment="1">
      <alignment horizontal="center" vertical="center"/>
    </xf>
    <xf numFmtId="0" fontId="13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/>
    </xf>
    <xf numFmtId="0" fontId="17" fillId="2" borderId="0" xfId="2" applyFont="1" applyFill="1" applyAlignment="1">
      <alignment horizontal="left" vertical="center" wrapText="1" indent="2"/>
    </xf>
    <xf numFmtId="0" fontId="16" fillId="2" borderId="0" xfId="2" applyFont="1" applyFill="1" applyAlignment="1">
      <alignment horizontal="left" vertical="center" wrapText="1" indent="2"/>
    </xf>
    <xf numFmtId="0" fontId="20" fillId="0" borderId="0" xfId="2" quotePrefix="1" applyFont="1" applyAlignment="1">
      <alignment horizontal="left" vertical="top"/>
    </xf>
    <xf numFmtId="0" fontId="21" fillId="0" borderId="0" xfId="2" quotePrefix="1" applyFont="1" applyAlignment="1">
      <alignment horizontal="left" vertical="top"/>
    </xf>
    <xf numFmtId="0" fontId="4" fillId="2" borderId="49" xfId="8" applyFont="1" applyFill="1" applyBorder="1" applyAlignment="1">
      <alignment horizontal="center" vertical="center"/>
    </xf>
    <xf numFmtId="0" fontId="4" fillId="2" borderId="42" xfId="8" applyFont="1" applyFill="1" applyBorder="1" applyAlignment="1">
      <alignment horizontal="center" vertical="center"/>
    </xf>
    <xf numFmtId="0" fontId="4" fillId="2" borderId="31" xfId="8" applyFont="1" applyFill="1" applyBorder="1" applyAlignment="1">
      <alignment horizontal="center" vertical="center"/>
    </xf>
    <xf numFmtId="0" fontId="4" fillId="2" borderId="43" xfId="8" applyFont="1" applyFill="1" applyBorder="1" applyAlignment="1">
      <alignment horizontal="center" vertical="center"/>
    </xf>
    <xf numFmtId="0" fontId="4" fillId="2" borderId="50" xfId="8" applyFont="1" applyFill="1" applyBorder="1" applyAlignment="1">
      <alignment horizontal="center" vertical="center"/>
    </xf>
    <xf numFmtId="0" fontId="4" fillId="2" borderId="47" xfId="8" applyFont="1" applyFill="1" applyBorder="1" applyAlignment="1">
      <alignment horizontal="center" vertical="center"/>
    </xf>
    <xf numFmtId="0" fontId="4" fillId="2" borderId="2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horizontal="center" vertical="center" wrapText="1"/>
    </xf>
    <xf numFmtId="0" fontId="4" fillId="2" borderId="63" xfId="8" applyFont="1" applyFill="1" applyBorder="1" applyAlignment="1">
      <alignment horizontal="center" vertical="center"/>
    </xf>
    <xf numFmtId="0" fontId="4" fillId="2" borderId="41" xfId="8" applyFont="1" applyFill="1" applyBorder="1" applyAlignment="1">
      <alignment horizontal="center" vertical="center"/>
    </xf>
    <xf numFmtId="0" fontId="6" fillId="2" borderId="24" xfId="8" applyFont="1" applyFill="1" applyBorder="1" applyAlignment="1">
      <alignment horizontal="center" vertical="center" wrapText="1"/>
    </xf>
    <xf numFmtId="0" fontId="6" fillId="2" borderId="20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/>
    </xf>
    <xf numFmtId="0" fontId="4" fillId="2" borderId="0" xfId="8" applyFont="1" applyFill="1" applyAlignment="1">
      <alignment horizontal="center" vertical="center"/>
    </xf>
    <xf numFmtId="0" fontId="6" fillId="2" borderId="40" xfId="8" applyFont="1" applyFill="1" applyBorder="1" applyAlignment="1">
      <alignment horizontal="center" vertical="center"/>
    </xf>
    <xf numFmtId="0" fontId="6" fillId="2" borderId="41" xfId="8" applyFont="1" applyFill="1" applyBorder="1" applyAlignment="1">
      <alignment horizontal="center" vertical="center"/>
    </xf>
    <xf numFmtId="0" fontId="4" fillId="2" borderId="33" xfId="8" applyFont="1" applyFill="1" applyBorder="1" applyAlignment="1">
      <alignment horizontal="center" vertical="center"/>
    </xf>
    <xf numFmtId="0" fontId="4" fillId="2" borderId="32" xfId="8" applyFont="1" applyFill="1" applyBorder="1" applyAlignment="1">
      <alignment horizontal="center" vertical="center" wrapText="1"/>
    </xf>
    <xf numFmtId="0" fontId="4" fillId="2" borderId="67" xfId="8" applyFont="1" applyFill="1" applyBorder="1" applyAlignment="1">
      <alignment horizontal="center" vertical="center" wrapText="1"/>
    </xf>
    <xf numFmtId="0" fontId="4" fillId="2" borderId="31" xfId="8" applyFont="1" applyFill="1" applyBorder="1" applyAlignment="1">
      <alignment horizontal="center" vertical="center" wrapText="1"/>
    </xf>
    <xf numFmtId="0" fontId="4" fillId="2" borderId="43" xfId="8" applyFont="1" applyFill="1" applyBorder="1" applyAlignment="1">
      <alignment horizontal="center" vertical="center" wrapText="1"/>
    </xf>
    <xf numFmtId="0" fontId="4" fillId="2" borderId="66" xfId="8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4" fillId="2" borderId="78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166" fontId="5" fillId="0" borderId="11" xfId="0" applyNumberFormat="1" applyFont="1" applyBorder="1"/>
    <xf numFmtId="166" fontId="5" fillId="0" borderId="12" xfId="0" applyNumberFormat="1" applyFont="1" applyBorder="1"/>
    <xf numFmtId="166" fontId="5" fillId="0" borderId="26" xfId="0" applyNumberFormat="1" applyFont="1" applyBorder="1"/>
    <xf numFmtId="166" fontId="5" fillId="0" borderId="13" xfId="0" applyNumberFormat="1" applyFont="1" applyBorder="1"/>
    <xf numFmtId="166" fontId="5" fillId="0" borderId="22" xfId="0" applyNumberFormat="1" applyFont="1" applyBorder="1"/>
    <xf numFmtId="166" fontId="5" fillId="0" borderId="61" xfId="0" applyNumberFormat="1" applyFont="1" applyBorder="1"/>
    <xf numFmtId="166" fontId="0" fillId="0" borderId="14" xfId="0" applyNumberFormat="1" applyBorder="1"/>
    <xf numFmtId="166" fontId="0" fillId="0" borderId="15" xfId="0" applyNumberFormat="1" applyBorder="1"/>
    <xf numFmtId="166" fontId="0" fillId="0" borderId="27" xfId="0" applyNumberFormat="1" applyBorder="1"/>
    <xf numFmtId="166" fontId="0" fillId="0" borderId="16" xfId="0" applyNumberFormat="1" applyBorder="1"/>
    <xf numFmtId="166" fontId="0" fillId="0" borderId="6" xfId="0" applyNumberFormat="1" applyBorder="1"/>
    <xf numFmtId="166" fontId="5" fillId="0" borderId="30" xfId="0" applyNumberFormat="1" applyFont="1" applyBorder="1"/>
    <xf numFmtId="166" fontId="0" fillId="0" borderId="22" xfId="0" applyNumberFormat="1" applyBorder="1"/>
    <xf numFmtId="166" fontId="0" fillId="0" borderId="23" xfId="0" applyNumberFormat="1" applyBorder="1"/>
    <xf numFmtId="166" fontId="4" fillId="2" borderId="55" xfId="0" applyNumberFormat="1" applyFont="1" applyFill="1" applyBorder="1"/>
    <xf numFmtId="166" fontId="4" fillId="2" borderId="46" xfId="0" applyNumberFormat="1" applyFont="1" applyFill="1" applyBorder="1"/>
    <xf numFmtId="166" fontId="4" fillId="2" borderId="64" xfId="0" applyNumberFormat="1" applyFont="1" applyFill="1" applyBorder="1"/>
    <xf numFmtId="166" fontId="4" fillId="2" borderId="57" xfId="0" applyNumberFormat="1" applyFont="1" applyFill="1" applyBorder="1"/>
    <xf numFmtId="166" fontId="4" fillId="2" borderId="6" xfId="0" applyNumberFormat="1" applyFont="1" applyFill="1" applyBorder="1"/>
    <xf numFmtId="166" fontId="0" fillId="0" borderId="61" xfId="0" applyNumberFormat="1" applyBorder="1"/>
    <xf numFmtId="4" fontId="5" fillId="0" borderId="9" xfId="0" applyNumberFormat="1" applyFont="1" applyBorder="1"/>
    <xf numFmtId="4" fontId="5" fillId="0" borderId="10" xfId="0" applyNumberFormat="1" applyFont="1" applyBorder="1"/>
    <xf numFmtId="4" fontId="5" fillId="0" borderId="26" xfId="0" applyNumberFormat="1" applyFont="1" applyBorder="1"/>
    <xf numFmtId="4" fontId="5" fillId="0" borderId="13" xfId="0" applyNumberFormat="1" applyFont="1" applyBorder="1"/>
    <xf numFmtId="4" fontId="0" fillId="0" borderId="5" xfId="0" applyNumberFormat="1" applyBorder="1"/>
    <xf numFmtId="4" fontId="0" fillId="0" borderId="0" xfId="0" applyNumberFormat="1" applyAlignment="1">
      <alignment horizontal="left"/>
    </xf>
    <xf numFmtId="4" fontId="0" fillId="0" borderId="27" xfId="0" applyNumberFormat="1" applyBorder="1"/>
    <xf numFmtId="4" fontId="0" fillId="0" borderId="16" xfId="0" applyNumberFormat="1" applyBorder="1"/>
    <xf numFmtId="4" fontId="0" fillId="0" borderId="0" xfId="0" applyNumberFormat="1"/>
    <xf numFmtId="4" fontId="4" fillId="2" borderId="9" xfId="0" applyNumberFormat="1" applyFont="1" applyFill="1" applyBorder="1"/>
    <xf numFmtId="4" fontId="4" fillId="2" borderId="10" xfId="0" applyNumberFormat="1" applyFont="1" applyFill="1" applyBorder="1"/>
    <xf numFmtId="4" fontId="4" fillId="2" borderId="55" xfId="0" applyNumberFormat="1" applyFont="1" applyFill="1" applyBorder="1"/>
    <xf numFmtId="4" fontId="4" fillId="2" borderId="64" xfId="0" applyNumberFormat="1" applyFont="1" applyFill="1" applyBorder="1"/>
    <xf numFmtId="4" fontId="4" fillId="2" borderId="69" xfId="0" applyNumberFormat="1" applyFont="1" applyFill="1" applyBorder="1"/>
    <xf numFmtId="4" fontId="4" fillId="2" borderId="30" xfId="0" applyNumberFormat="1" applyFont="1" applyFill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18" xfId="0" applyNumberFormat="1" applyBorder="1"/>
  </cellXfs>
  <cellStyles count="11">
    <cellStyle name="Hiperligação" xfId="1" builtinId="8"/>
    <cellStyle name="Normal" xfId="0" builtinId="0"/>
    <cellStyle name="Normal 2" xfId="2" xr:uid="{00000000-0005-0000-0000-000002000000}"/>
    <cellStyle name="Normal 2 2" xfId="4" xr:uid="{14E9BB0C-3AA6-4DA3-B5A3-3D3BEC221BCB}"/>
    <cellStyle name="Normal 2 2 2" xfId="5" xr:uid="{1EEBFB34-00E9-426C-B388-EAF788631347}"/>
    <cellStyle name="Normal 2 2 2 2" xfId="6" xr:uid="{7F3C8D3D-4376-4700-90ED-8EF15B3BECED}"/>
    <cellStyle name="Normal 2 2 2 2 2" xfId="7" xr:uid="{0E0CE131-3CB7-4F9C-AA0E-7EEA3098BFE7}"/>
    <cellStyle name="Normal 2 2 2 2 2 2" xfId="8" xr:uid="{6BE943C2-7193-46DF-8530-06C9B19723D0}"/>
    <cellStyle name="Normal 2 2 2 2 2 2 2" xfId="9" xr:uid="{2F68E93E-D6A0-49AE-BC3F-C67C1C12A2CE}"/>
    <cellStyle name="Normal 2 3" xfId="10" xr:uid="{F3E0573F-BBFE-407D-BD54-4ED3A9794EEF}"/>
    <cellStyle name="Percentagem 2" xfId="3" xr:uid="{00000000-0005-0000-0000-000003000000}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38100</xdr:colOff>
      <xdr:row>4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503730</xdr:colOff>
      <xdr:row>11</xdr:row>
      <xdr:rowOff>107504</xdr:rowOff>
    </xdr:from>
    <xdr:to>
      <xdr:col>2</xdr:col>
      <xdr:colOff>315725</xdr:colOff>
      <xdr:row>13</xdr:row>
      <xdr:rowOff>23539</xdr:rowOff>
    </xdr:to>
    <xdr:sp macro="" textlink="">
      <xdr:nvSpPr>
        <xdr:cNvPr id="2" name="Mai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13280" y="2374454"/>
          <a:ext cx="421595" cy="411335"/>
        </a:xfrm>
        <a:prstGeom prst="mathPlus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329704</xdr:colOff>
      <xdr:row>8</xdr:row>
      <xdr:rowOff>13332</xdr:rowOff>
    </xdr:from>
    <xdr:to>
      <xdr:col>2</xdr:col>
      <xdr:colOff>448960</xdr:colOff>
      <xdr:row>10</xdr:row>
      <xdr:rowOff>198537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254" y="1537332"/>
          <a:ext cx="728856" cy="680505"/>
        </a:xfrm>
        <a:prstGeom prst="rect">
          <a:avLst/>
        </a:prstGeom>
      </xdr:spPr>
    </xdr:pic>
    <xdr:clientData/>
  </xdr:twoCellAnchor>
  <xdr:twoCellAnchor editAs="oneCell">
    <xdr:from>
      <xdr:col>1</xdr:col>
      <xdr:colOff>288239</xdr:colOff>
      <xdr:row>24</xdr:row>
      <xdr:rowOff>134916</xdr:rowOff>
    </xdr:from>
    <xdr:to>
      <xdr:col>2</xdr:col>
      <xdr:colOff>605117</xdr:colOff>
      <xdr:row>28</xdr:row>
      <xdr:rowOff>15923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789" y="5135541"/>
          <a:ext cx="926478" cy="871607"/>
        </a:xfrm>
        <a:prstGeom prst="rect">
          <a:avLst/>
        </a:prstGeom>
      </xdr:spPr>
    </xdr:pic>
    <xdr:clientData/>
  </xdr:twoCellAnchor>
  <xdr:twoCellAnchor editAs="oneCell">
    <xdr:from>
      <xdr:col>1</xdr:col>
      <xdr:colOff>398941</xdr:colOff>
      <xdr:row>13</xdr:row>
      <xdr:rowOff>128240</xdr:rowOff>
    </xdr:from>
    <xdr:to>
      <xdr:col>2</xdr:col>
      <xdr:colOff>448235</xdr:colOff>
      <xdr:row>16</xdr:row>
      <xdr:rowOff>34666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491" y="2890490"/>
          <a:ext cx="658894" cy="649376"/>
        </a:xfrm>
        <a:prstGeom prst="rect">
          <a:avLst/>
        </a:prstGeom>
      </xdr:spPr>
    </xdr:pic>
    <xdr:clientData/>
  </xdr:twoCellAnchor>
  <xdr:twoCellAnchor editAs="oneCell">
    <xdr:from>
      <xdr:col>1</xdr:col>
      <xdr:colOff>345015</xdr:colOff>
      <xdr:row>38</xdr:row>
      <xdr:rowOff>103654</xdr:rowOff>
    </xdr:from>
    <xdr:to>
      <xdr:col>3</xdr:col>
      <xdr:colOff>89261</xdr:colOff>
      <xdr:row>42</xdr:row>
      <xdr:rowOff>67236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565" y="8180854"/>
          <a:ext cx="963446" cy="954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2:I33"/>
  <sheetViews>
    <sheetView showGridLines="0" showRowColHeaders="0" tabSelected="1" workbookViewId="0">
      <selection activeCell="G20" sqref="G20"/>
    </sheetView>
  </sheetViews>
  <sheetFormatPr defaultRowHeight="15" x14ac:dyDescent="0.25"/>
  <cols>
    <col min="1" max="16384" width="9.140625" style="140"/>
  </cols>
  <sheetData>
    <row r="2" spans="1:9" x14ac:dyDescent="0.25">
      <c r="D2" s="356" t="s">
        <v>50</v>
      </c>
      <c r="E2" s="356"/>
      <c r="F2" s="356"/>
      <c r="G2" s="356"/>
      <c r="H2" s="356"/>
      <c r="I2" s="356"/>
    </row>
    <row r="3" spans="1:9" x14ac:dyDescent="0.25">
      <c r="D3" s="356"/>
      <c r="E3" s="356"/>
      <c r="F3" s="356"/>
      <c r="G3" s="356"/>
      <c r="H3" s="356"/>
      <c r="I3" s="356"/>
    </row>
    <row r="4" spans="1:9" ht="15.75" x14ac:dyDescent="0.25">
      <c r="D4" s="357" t="s">
        <v>97</v>
      </c>
      <c r="E4" s="357"/>
      <c r="F4" s="357"/>
      <c r="G4" s="357"/>
      <c r="H4" s="357"/>
      <c r="I4" s="357"/>
    </row>
    <row r="6" spans="1:9" ht="15" customHeight="1" x14ac:dyDescent="0.25"/>
    <row r="7" spans="1:9" ht="15" customHeight="1" x14ac:dyDescent="0.25">
      <c r="A7" s="141" t="s">
        <v>49</v>
      </c>
    </row>
    <row r="8" spans="1:9" ht="15" customHeight="1" x14ac:dyDescent="0.25"/>
    <row r="9" spans="1:9" ht="15" customHeight="1" x14ac:dyDescent="0.25">
      <c r="A9" s="141" t="s">
        <v>48</v>
      </c>
    </row>
    <row r="10" spans="1:9" ht="15" customHeight="1" x14ac:dyDescent="0.25"/>
    <row r="11" spans="1:9" ht="15" customHeight="1" x14ac:dyDescent="0.25">
      <c r="A11" s="141" t="s">
        <v>51</v>
      </c>
    </row>
    <row r="12" spans="1:9" ht="15" customHeight="1" x14ac:dyDescent="0.25"/>
    <row r="13" spans="1:9" ht="15" customHeight="1" x14ac:dyDescent="0.25">
      <c r="A13" s="141" t="s">
        <v>52</v>
      </c>
    </row>
    <row r="14" spans="1:9" ht="15" customHeight="1" x14ac:dyDescent="0.25"/>
    <row r="15" spans="1:9" ht="15" customHeight="1" x14ac:dyDescent="0.25">
      <c r="A15" s="141" t="s">
        <v>55</v>
      </c>
    </row>
    <row r="16" spans="1:9" ht="15" customHeight="1" x14ac:dyDescent="0.25"/>
    <row r="17" spans="1:1" ht="15" customHeight="1" x14ac:dyDescent="0.25">
      <c r="A17" s="141" t="s">
        <v>56</v>
      </c>
    </row>
    <row r="18" spans="1:1" ht="15" customHeight="1" x14ac:dyDescent="0.25"/>
    <row r="19" spans="1:1" ht="15" customHeight="1" x14ac:dyDescent="0.25">
      <c r="A19" s="141" t="s">
        <v>54</v>
      </c>
    </row>
    <row r="20" spans="1:1" ht="15" customHeight="1" x14ac:dyDescent="0.25"/>
    <row r="21" spans="1:1" ht="15" customHeight="1" x14ac:dyDescent="0.25">
      <c r="A21" s="141" t="s">
        <v>53</v>
      </c>
    </row>
    <row r="22" spans="1:1" ht="15" customHeight="1" x14ac:dyDescent="0.25"/>
    <row r="23" spans="1:1" ht="15" customHeight="1" x14ac:dyDescent="0.25">
      <c r="A23" s="141" t="s">
        <v>61</v>
      </c>
    </row>
    <row r="24" spans="1:1" ht="15" customHeight="1" x14ac:dyDescent="0.25"/>
    <row r="25" spans="1:1" ht="15" customHeight="1" x14ac:dyDescent="0.25">
      <c r="A25" s="141" t="s">
        <v>62</v>
      </c>
    </row>
    <row r="26" spans="1:1" ht="15" customHeight="1" x14ac:dyDescent="0.25"/>
    <row r="27" spans="1:1" ht="15" customHeight="1" x14ac:dyDescent="0.25">
      <c r="A27" s="141" t="s">
        <v>64</v>
      </c>
    </row>
    <row r="28" spans="1:1" ht="15" customHeight="1" x14ac:dyDescent="0.25"/>
    <row r="29" spans="1:1" ht="15" customHeight="1" x14ac:dyDescent="0.25">
      <c r="A29" s="154" t="s">
        <v>76</v>
      </c>
    </row>
    <row r="30" spans="1:1" ht="15" customHeight="1" x14ac:dyDescent="0.25"/>
    <row r="31" spans="1:1" ht="15" customHeight="1" x14ac:dyDescent="0.25">
      <c r="A31" s="154" t="s">
        <v>77</v>
      </c>
    </row>
    <row r="32" spans="1:1" ht="15" customHeight="1" x14ac:dyDescent="0.25"/>
    <row r="33" spans="1:1" x14ac:dyDescent="0.25">
      <c r="A33" s="154" t="s">
        <v>78</v>
      </c>
    </row>
  </sheetData>
  <mergeCells count="2">
    <mergeCell ref="D2:I3"/>
    <mergeCell ref="D4:I4"/>
  </mergeCells>
  <hyperlinks>
    <hyperlink ref="A7" location="'1'!A1" display="1. MERCADO DE VINHOS TRANQUILOS: PORTUGAL (CONTINENTE)" xr:uid="{00000000-0004-0000-0000-000000000000}"/>
    <hyperlink ref="A9" location="'2'!A1" display="2. EVOLUÇÃO DAS VENDAS DE VINHO TRANQUILO NO MERCADO NACIONAL POR CANAL DE DISTRIBUIÇÃO" xr:uid="{00000000-0004-0000-0000-000001000000}"/>
    <hyperlink ref="A11" location="'3'!A1" display="3. EVOLUÇÃO DAS VENDAS DE VINHO TRANQUILO CERTIFICADO NO MERCADO NACIONAL POR CANAL DE DISTRIBUIÇÃO" xr:uid="{00000000-0004-0000-0000-000002000000}"/>
    <hyperlink ref="A13" location="'4'!A1" display="4. EVOLUÇÃO DAS VENDAS DE VINHO TRANQUILO  NÃO CERTIFICADO NO MERCADO NACIONAL POR CANAL DE DISTRIBUIÇÃO" xr:uid="{00000000-0004-0000-0000-000003000000}"/>
    <hyperlink ref="A15" location="'5'!A1" display="5. EVOLUÇÃO DAS VENDAS NO MERCADO NACIONAL DE VINHO TRANQUILO POR TIPO DE PRODUTO / REGIÃO" xr:uid="{00000000-0004-0000-0000-000004000000}"/>
    <hyperlink ref="A17" location="'6'!A1" display="6. EVOLUÇÃO DAS VENDAS NO MERCADO NACIONAL DE VINHO TRANQUILO NA DISTRIBUIÇÃO POR TIPO DE PRODUTO / REGIÃO" xr:uid="{00000000-0004-0000-0000-000005000000}"/>
    <hyperlink ref="A19" location="'7'!A1" display="7. EVOLUÇÃO DAS VENDAS NO MERCADO NACIONAL DE VINHO TRANQUILO NA RESTAURAÇÃO POR TIPO DE PRODUTO / REGIÃO" xr:uid="{00000000-0004-0000-0000-000006000000}"/>
    <hyperlink ref="A21" location="'8'!A1" display="8. EVOLUÇÃO DAS VENDAS NO MERCADO NACIONAL DE VINHO TRANQUILO CERTIFICADO POR REGIÃO / TIPO DE CERTIFICAÇÃO" xr:uid="{00000000-0004-0000-0000-000007000000}"/>
    <hyperlink ref="A23" location="'9'!A1" display="9. EVOLUÇÃO DAS VENDAS NO MERCADO NACIONAL  DE VINHO TRANQUILO CERTIFICADO NA DISTRIBUIÇÃO POR REGIÃO / TIPO DE CERTIFICAÇÃO" xr:uid="{00000000-0004-0000-0000-000008000000}"/>
    <hyperlink ref="A25" location="'10'!A1" display="10. EVOLUÇÃO DAS VENDAS NO MERCADO NACIONAL  DE VINHO TRANQUILO CERTIFICADO NA RESTAURAÇÃO POR REGIÃO / TIPO DE CERTIFICAÇÃO" xr:uid="{00000000-0004-0000-0000-000009000000}"/>
    <hyperlink ref="A27" location="'11'!A1" display="11. EVOLUÇÃO DAS VENDAS NO MERCADO NACIONAL  DE VINHO TRANQUILO CERTIFICADO  POR REGIÃO / CANAL DE DISTRIBUIÇÃO" xr:uid="{00000000-0004-0000-0000-00000A000000}"/>
    <hyperlink ref="A29" location="'12'!A1" display="12. EVOLUÇÃO DAS VENDAS NO MERCADO NACIONAL  DE VINHO TRANQUILO  POR CANAL DE DISTRIBUIÇÃO / ACONDICIONAMENTO" xr:uid="{00000000-0004-0000-0000-00000B000000}"/>
    <hyperlink ref="A31" location="'13'!A1" display="13. EVOLUÇÃO DAS VENDAS NO MERCADO NACIONAL  DE VINHO TRANQUILO  CERTIFICADO POR CANAL DE DISTRIBUIÇÃO / ACONDICIONAMENTO" xr:uid="{00000000-0004-0000-0000-00000C000000}"/>
    <hyperlink ref="A33" location="'14'!A1" display="14. EVOLUÇÃO DAS VENDAS NO MERCADO NACIONAL  DE VINHO TRANQUILO NÃO CERTIFICADO POR CANAL DE DISTRIBUIÇÃO / ACONDICIONAMENTO" xr:uid="{00000000-0004-0000-0000-00000D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ADF8-1EF3-4ADC-BD2D-34E203DBF0E8}">
  <dimension ref="A1:X141"/>
  <sheetViews>
    <sheetView topLeftCell="A95" workbookViewId="0">
      <selection activeCell="J108" sqref="J108"/>
    </sheetView>
  </sheetViews>
  <sheetFormatPr defaultRowHeight="15" x14ac:dyDescent="0.25"/>
  <cols>
    <col min="1" max="1" width="3.42578125" customWidth="1"/>
    <col min="2" max="2" width="19.5703125" customWidth="1"/>
    <col min="3" max="9" width="11.140625" customWidth="1"/>
    <col min="10" max="11" width="11.85546875" customWidth="1"/>
    <col min="12" max="12" width="2.5703125" customWidth="1"/>
    <col min="13" max="19" width="10.7109375" customWidth="1"/>
    <col min="20" max="21" width="11.85546875" customWidth="1"/>
    <col min="22" max="22" width="2.5703125" customWidth="1"/>
    <col min="23" max="24" width="11.140625" customWidth="1"/>
  </cols>
  <sheetData>
    <row r="1" spans="1:24" x14ac:dyDescent="0.25">
      <c r="A1" s="1" t="s">
        <v>60</v>
      </c>
    </row>
    <row r="2" spans="1:24" x14ac:dyDescent="0.25">
      <c r="A2" s="1"/>
    </row>
    <row r="3" spans="1:24" x14ac:dyDescent="0.25">
      <c r="A3" s="1" t="s">
        <v>22</v>
      </c>
      <c r="M3" s="1" t="s">
        <v>24</v>
      </c>
    </row>
    <row r="4" spans="1:24" ht="15.75" thickBot="1" x14ac:dyDescent="0.3"/>
    <row r="5" spans="1:24" ht="24" customHeight="1" x14ac:dyDescent="0.25">
      <c r="A5" s="395" t="s">
        <v>29</v>
      </c>
      <c r="B5" s="415"/>
      <c r="C5" s="397">
        <v>2016</v>
      </c>
      <c r="D5" s="392">
        <v>2017</v>
      </c>
      <c r="E5" s="392">
        <v>2018</v>
      </c>
      <c r="F5" s="392">
        <v>2019</v>
      </c>
      <c r="G5" s="392">
        <v>2020</v>
      </c>
      <c r="H5" s="392">
        <v>2021</v>
      </c>
      <c r="I5" s="401">
        <v>2022</v>
      </c>
      <c r="J5" s="403" t="s">
        <v>90</v>
      </c>
      <c r="K5" s="404"/>
      <c r="M5" s="423">
        <v>2016</v>
      </c>
      <c r="N5" s="392">
        <v>2017</v>
      </c>
      <c r="O5" s="392">
        <v>2018</v>
      </c>
      <c r="P5" s="401">
        <v>2019</v>
      </c>
      <c r="Q5" s="425">
        <v>2020</v>
      </c>
      <c r="R5" s="401">
        <v>2021</v>
      </c>
      <c r="S5" s="401">
        <v>2022</v>
      </c>
      <c r="T5" s="403" t="str">
        <f>J5</f>
        <v>janeiro - março</v>
      </c>
      <c r="U5" s="404"/>
      <c r="W5" s="421" t="s">
        <v>91</v>
      </c>
      <c r="X5" s="422"/>
    </row>
    <row r="6" spans="1:24" ht="21.75" customHeight="1" thickBot="1" x14ac:dyDescent="0.3">
      <c r="A6" s="416"/>
      <c r="B6" s="417"/>
      <c r="C6" s="411"/>
      <c r="D6" s="394"/>
      <c r="E6" s="394"/>
      <c r="F6" s="394"/>
      <c r="G6" s="394"/>
      <c r="H6" s="394"/>
      <c r="I6" s="420"/>
      <c r="J6" s="167">
        <v>2022</v>
      </c>
      <c r="K6" s="169">
        <v>2023</v>
      </c>
      <c r="M6" s="424"/>
      <c r="N6" s="394"/>
      <c r="O6" s="394"/>
      <c r="P6" s="420"/>
      <c r="Q6" s="426"/>
      <c r="R6" s="420"/>
      <c r="S6" s="420"/>
      <c r="T6" s="167">
        <v>2022</v>
      </c>
      <c r="U6" s="169">
        <v>2023</v>
      </c>
      <c r="W6" s="131" t="s">
        <v>0</v>
      </c>
      <c r="X6" s="132" t="s">
        <v>38</v>
      </c>
    </row>
    <row r="7" spans="1:24" ht="20.100000000000001" customHeight="1" thickBot="1" x14ac:dyDescent="0.3">
      <c r="A7" s="5" t="s">
        <v>10</v>
      </c>
      <c r="B7" s="6"/>
      <c r="C7" s="13">
        <v>18625525</v>
      </c>
      <c r="D7" s="14">
        <v>19983662</v>
      </c>
      <c r="E7" s="14">
        <v>20334191</v>
      </c>
      <c r="F7" s="14">
        <v>21469566</v>
      </c>
      <c r="G7" s="14">
        <v>19900394</v>
      </c>
      <c r="H7" s="14">
        <v>20393593</v>
      </c>
      <c r="I7" s="15">
        <v>21704271</v>
      </c>
      <c r="J7" s="14">
        <v>4025483</v>
      </c>
      <c r="K7" s="161">
        <v>3909035</v>
      </c>
      <c r="M7" s="135">
        <f>C7/C45</f>
        <v>0.16972846980551387</v>
      </c>
      <c r="N7" s="135">
        <f>D7/D45</f>
        <v>0.17784797322324608</v>
      </c>
      <c r="O7" s="135">
        <f>E7/E45</f>
        <v>0.17665948104128135</v>
      </c>
      <c r="P7" s="135">
        <f>F7/F45</f>
        <v>0.17230649587352914</v>
      </c>
      <c r="Q7" s="135">
        <f>G7/G45</f>
        <v>0.17704576152653625</v>
      </c>
      <c r="R7" s="135">
        <f>H7/H45</f>
        <v>0.17326345858249939</v>
      </c>
      <c r="S7" s="135">
        <f>I7/I45</f>
        <v>0.17420868454926236</v>
      </c>
      <c r="T7" s="135">
        <f>J7/J45</f>
        <v>0.14131805666577849</v>
      </c>
      <c r="U7" s="328">
        <f>K7/K45</f>
        <v>0.13918413971584045</v>
      </c>
      <c r="W7" s="102">
        <f>(K7-J7)/J7</f>
        <v>-2.8927708799167701E-2</v>
      </c>
      <c r="X7" s="101">
        <f>(U7-T7)*100</f>
        <v>-0.21339169499380306</v>
      </c>
    </row>
    <row r="8" spans="1:24" ht="20.100000000000001" customHeight="1" x14ac:dyDescent="0.25">
      <c r="A8" s="24"/>
      <c r="B8" t="s">
        <v>95</v>
      </c>
      <c r="C8" s="10">
        <v>488904</v>
      </c>
      <c r="D8" s="11">
        <v>462559</v>
      </c>
      <c r="E8" s="11">
        <v>714382</v>
      </c>
      <c r="F8" s="11">
        <v>730840</v>
      </c>
      <c r="G8" s="11">
        <v>595254</v>
      </c>
      <c r="H8" s="11">
        <v>980147</v>
      </c>
      <c r="I8" s="12">
        <v>1338075</v>
      </c>
      <c r="J8" s="11">
        <v>267348</v>
      </c>
      <c r="K8" s="162">
        <v>274665</v>
      </c>
      <c r="M8" s="77">
        <f>C8/C7</f>
        <v>2.6249139286006702E-2</v>
      </c>
      <c r="N8" s="77">
        <f>D8/D7</f>
        <v>2.3146858668846582E-2</v>
      </c>
      <c r="O8" s="77">
        <f>E8/E7</f>
        <v>3.5132059101834937E-2</v>
      </c>
      <c r="P8" s="77">
        <f>F8/F7</f>
        <v>3.404074400013489E-2</v>
      </c>
      <c r="Q8" s="77">
        <f>G8/G7</f>
        <v>2.9911669085546749E-2</v>
      </c>
      <c r="R8" s="77">
        <f>H8/H7</f>
        <v>4.8061516183048276E-2</v>
      </c>
      <c r="S8" s="77">
        <f>I8/I7</f>
        <v>6.1650308365574683E-2</v>
      </c>
      <c r="T8" s="77">
        <f>J8/J7</f>
        <v>6.6413893686794845E-2</v>
      </c>
      <c r="U8" s="329">
        <f>K8/K7</f>
        <v>7.0264144475554707E-2</v>
      </c>
      <c r="W8" s="107">
        <f t="shared" ref="W8:W47" si="0">(K8-J8)/J8</f>
        <v>2.7368822658108534E-2</v>
      </c>
      <c r="X8" s="104">
        <f t="shared" ref="X8:X47" si="1">(U8-T8)*100</f>
        <v>0.38502507887598625</v>
      </c>
    </row>
    <row r="9" spans="1:24" ht="20.100000000000001" customHeight="1" thickBot="1" x14ac:dyDescent="0.3">
      <c r="A9" s="24"/>
      <c r="B9" t="s">
        <v>96</v>
      </c>
      <c r="C9" s="10">
        <v>18136621</v>
      </c>
      <c r="D9" s="11">
        <v>19521103</v>
      </c>
      <c r="E9" s="11">
        <v>19619809</v>
      </c>
      <c r="F9" s="11">
        <v>20738726</v>
      </c>
      <c r="G9" s="11">
        <v>19305140</v>
      </c>
      <c r="H9" s="11">
        <v>19413446</v>
      </c>
      <c r="I9" s="12">
        <v>20366196</v>
      </c>
      <c r="J9" s="11">
        <v>3758135</v>
      </c>
      <c r="K9" s="162">
        <v>3634370</v>
      </c>
      <c r="M9" s="77">
        <f>C9/C7</f>
        <v>0.9737508607139933</v>
      </c>
      <c r="N9" s="77">
        <f>D9/D7</f>
        <v>0.97685314133115342</v>
      </c>
      <c r="O9" s="77">
        <f>E9/E7</f>
        <v>0.96486794089816508</v>
      </c>
      <c r="P9" s="77">
        <f>F9/F7</f>
        <v>0.9659592559998651</v>
      </c>
      <c r="Q9" s="77">
        <f>G9/G7</f>
        <v>0.97008833091445323</v>
      </c>
      <c r="R9" s="77">
        <f>H9/H7</f>
        <v>0.95193848381695167</v>
      </c>
      <c r="S9" s="77">
        <f>I9/I7</f>
        <v>0.93834969163442528</v>
      </c>
      <c r="T9" s="77">
        <f>J9/J7</f>
        <v>0.93358610631320516</v>
      </c>
      <c r="U9" s="329">
        <f>K9/K7</f>
        <v>0.92973585552444526</v>
      </c>
      <c r="W9" s="105">
        <f t="shared" si="0"/>
        <v>-3.293255830352023E-2</v>
      </c>
      <c r="X9" s="104">
        <f t="shared" si="1"/>
        <v>-0.38502507887598902</v>
      </c>
    </row>
    <row r="10" spans="1:24" ht="20.100000000000001" customHeight="1" thickBot="1" x14ac:dyDescent="0.3">
      <c r="A10" s="5" t="s">
        <v>18</v>
      </c>
      <c r="B10" s="6"/>
      <c r="C10" s="13">
        <v>539211</v>
      </c>
      <c r="D10" s="14">
        <v>687664</v>
      </c>
      <c r="E10" s="14">
        <v>429621</v>
      </c>
      <c r="F10" s="14">
        <v>392807</v>
      </c>
      <c r="G10" s="14">
        <v>275614</v>
      </c>
      <c r="H10" s="14">
        <v>297993</v>
      </c>
      <c r="I10" s="15">
        <v>395152</v>
      </c>
      <c r="J10" s="14">
        <v>86523</v>
      </c>
      <c r="K10" s="161">
        <v>86753</v>
      </c>
      <c r="M10" s="135">
        <f>C10/C45</f>
        <v>4.9136578932567508E-3</v>
      </c>
      <c r="N10" s="135">
        <f>D10/D45</f>
        <v>6.1199818460995941E-3</v>
      </c>
      <c r="O10" s="135">
        <f>E10/E45</f>
        <v>3.7324633620504665E-3</v>
      </c>
      <c r="P10" s="135">
        <f>F10/F45</f>
        <v>3.1525182076150658E-3</v>
      </c>
      <c r="Q10" s="135">
        <f>G10/G45</f>
        <v>2.4520263527131555E-3</v>
      </c>
      <c r="R10" s="135">
        <f>H10/H45</f>
        <v>2.5317411116998726E-3</v>
      </c>
      <c r="S10" s="135">
        <f>I10/I45</f>
        <v>3.1716757552930539E-3</v>
      </c>
      <c r="T10" s="135">
        <f>J10/J45</f>
        <v>3.0374646264543044E-3</v>
      </c>
      <c r="U10" s="328">
        <f>K10/K45</f>
        <v>3.0889060018056392E-3</v>
      </c>
      <c r="W10" s="102">
        <f t="shared" si="0"/>
        <v>2.6582527189302268E-3</v>
      </c>
      <c r="X10" s="101">
        <f t="shared" si="1"/>
        <v>5.1441375351334809E-3</v>
      </c>
    </row>
    <row r="11" spans="1:24" ht="20.100000000000001" customHeight="1" x14ac:dyDescent="0.25">
      <c r="A11" s="24"/>
      <c r="B11" t="s">
        <v>95</v>
      </c>
      <c r="C11" s="10">
        <v>519585</v>
      </c>
      <c r="D11" s="11">
        <v>652024</v>
      </c>
      <c r="E11" s="11">
        <v>372541</v>
      </c>
      <c r="F11" s="11">
        <v>302233</v>
      </c>
      <c r="G11" s="11">
        <v>211885</v>
      </c>
      <c r="H11" s="11">
        <v>213769</v>
      </c>
      <c r="I11" s="12">
        <v>300674</v>
      </c>
      <c r="J11" s="11">
        <v>64836</v>
      </c>
      <c r="K11" s="162">
        <v>68060</v>
      </c>
      <c r="M11" s="77">
        <f>C11/C10</f>
        <v>0.96360237458063724</v>
      </c>
      <c r="N11" s="77">
        <f>D11/D10</f>
        <v>0.94817236324716725</v>
      </c>
      <c r="O11" s="77">
        <f>E11/E10</f>
        <v>0.86713871063099801</v>
      </c>
      <c r="P11" s="77">
        <f>F11/F10</f>
        <v>0.76941856942467934</v>
      </c>
      <c r="Q11" s="77">
        <f>G11/G10</f>
        <v>0.76877444542004403</v>
      </c>
      <c r="R11" s="77">
        <f>H11/H10</f>
        <v>0.71736248838059957</v>
      </c>
      <c r="S11" s="77">
        <f>I11/I10</f>
        <v>0.76090719520589545</v>
      </c>
      <c r="T11" s="77">
        <f>J11/J10</f>
        <v>0.74934988384591383</v>
      </c>
      <c r="U11" s="329">
        <f>K11/K10</f>
        <v>0.78452618353255799</v>
      </c>
      <c r="W11" s="107">
        <f t="shared" si="0"/>
        <v>4.9725461163551116E-2</v>
      </c>
      <c r="X11" s="104">
        <f t="shared" si="1"/>
        <v>3.5176299686644152</v>
      </c>
    </row>
    <row r="12" spans="1:24" ht="20.100000000000001" customHeight="1" thickBot="1" x14ac:dyDescent="0.3">
      <c r="A12" s="24"/>
      <c r="B12" t="s">
        <v>96</v>
      </c>
      <c r="C12" s="10">
        <v>19626</v>
      </c>
      <c r="D12" s="11">
        <v>35640</v>
      </c>
      <c r="E12" s="11">
        <v>57080</v>
      </c>
      <c r="F12" s="11">
        <v>90574</v>
      </c>
      <c r="G12" s="11">
        <v>63729</v>
      </c>
      <c r="H12" s="11">
        <v>84224</v>
      </c>
      <c r="I12" s="12">
        <v>94478</v>
      </c>
      <c r="J12" s="11">
        <v>21687</v>
      </c>
      <c r="K12" s="162">
        <v>18693</v>
      </c>
      <c r="M12" s="77">
        <f>C12/C10</f>
        <v>3.6397625419362735E-2</v>
      </c>
      <c r="N12" s="77">
        <f>D12/D10</f>
        <v>5.1827636752832779E-2</v>
      </c>
      <c r="O12" s="77">
        <f>E12/E10</f>
        <v>0.13286128936900199</v>
      </c>
      <c r="P12" s="77">
        <f>F12/F10</f>
        <v>0.23058143057532071</v>
      </c>
      <c r="Q12" s="77">
        <f>G12/G10</f>
        <v>0.23122555457995603</v>
      </c>
      <c r="R12" s="77">
        <f>H12/H10</f>
        <v>0.28263751161940048</v>
      </c>
      <c r="S12" s="77">
        <f>I12/I10</f>
        <v>0.23909280479410455</v>
      </c>
      <c r="T12" s="77">
        <f>J12/J10</f>
        <v>0.25065011615408622</v>
      </c>
      <c r="U12" s="329">
        <f>K12/K10</f>
        <v>0.21547381646744204</v>
      </c>
      <c r="W12" s="105">
        <f t="shared" si="0"/>
        <v>-0.1380550560243464</v>
      </c>
      <c r="X12" s="104">
        <f t="shared" si="1"/>
        <v>-3.5176299686644179</v>
      </c>
    </row>
    <row r="13" spans="1:24" ht="20.100000000000001" customHeight="1" thickBot="1" x14ac:dyDescent="0.3">
      <c r="A13" s="5" t="s">
        <v>15</v>
      </c>
      <c r="B13" s="6"/>
      <c r="C13" s="13">
        <v>11753648</v>
      </c>
      <c r="D13" s="14">
        <v>13623943</v>
      </c>
      <c r="E13" s="14">
        <v>13143932</v>
      </c>
      <c r="F13" s="14">
        <v>12901981</v>
      </c>
      <c r="G13" s="14">
        <v>12362376</v>
      </c>
      <c r="H13" s="14">
        <v>14033390</v>
      </c>
      <c r="I13" s="15">
        <v>16017204</v>
      </c>
      <c r="J13" s="14">
        <v>3640175</v>
      </c>
      <c r="K13" s="161">
        <v>3831386</v>
      </c>
      <c r="M13" s="135">
        <f>C13/C45</f>
        <v>0.10710724608689627</v>
      </c>
      <c r="N13" s="135">
        <f>D13/D45</f>
        <v>0.12124858045832795</v>
      </c>
      <c r="O13" s="135">
        <f>E13/E45</f>
        <v>0.11419191478834301</v>
      </c>
      <c r="P13" s="135">
        <f>F13/F45</f>
        <v>0.1035463472310922</v>
      </c>
      <c r="Q13" s="135">
        <f>G13/G45</f>
        <v>0.10998306230506669</v>
      </c>
      <c r="R13" s="135">
        <f>H13/H45</f>
        <v>0.11922733218403747</v>
      </c>
      <c r="S13" s="135">
        <f>I13/I45</f>
        <v>0.12856161070773506</v>
      </c>
      <c r="T13" s="135">
        <f>J13/J45</f>
        <v>0.12779148661746931</v>
      </c>
      <c r="U13" s="328">
        <f>K13/K45</f>
        <v>0.13641938850107893</v>
      </c>
      <c r="W13" s="102">
        <f t="shared" si="0"/>
        <v>5.252796912236362E-2</v>
      </c>
      <c r="X13" s="101">
        <f t="shared" si="1"/>
        <v>0.86279018836096233</v>
      </c>
    </row>
    <row r="14" spans="1:24" ht="20.100000000000001" customHeight="1" x14ac:dyDescent="0.25">
      <c r="A14" s="24"/>
      <c r="B14" t="s">
        <v>95</v>
      </c>
      <c r="C14" s="10">
        <v>1951595</v>
      </c>
      <c r="D14" s="11">
        <v>1596350</v>
      </c>
      <c r="E14" s="11">
        <v>1314189</v>
      </c>
      <c r="F14" s="11">
        <v>681631</v>
      </c>
      <c r="G14" s="11">
        <v>450223</v>
      </c>
      <c r="H14" s="11">
        <v>516104</v>
      </c>
      <c r="I14" s="12">
        <v>523464</v>
      </c>
      <c r="J14" s="11">
        <v>138410</v>
      </c>
      <c r="K14" s="162">
        <v>140348</v>
      </c>
      <c r="M14" s="77">
        <f>C14/C13</f>
        <v>0.16604164085907627</v>
      </c>
      <c r="N14" s="77">
        <f>D14/D13</f>
        <v>0.11717239275002839</v>
      </c>
      <c r="O14" s="77">
        <f>E14/E13</f>
        <v>9.9984464314027188E-2</v>
      </c>
      <c r="P14" s="77">
        <f>F14/F13</f>
        <v>5.2831499286814944E-2</v>
      </c>
      <c r="Q14" s="77">
        <f>G14/G13</f>
        <v>3.6418808164385232E-2</v>
      </c>
      <c r="R14" s="77">
        <f>H14/H13</f>
        <v>3.6776858620760911E-2</v>
      </c>
      <c r="S14" s="77">
        <f>I14/I13</f>
        <v>3.2681359368339193E-2</v>
      </c>
      <c r="T14" s="77">
        <f>J14/J13</f>
        <v>3.8022897250818984E-2</v>
      </c>
      <c r="U14" s="329">
        <f>K14/K13</f>
        <v>3.6631130353349937E-2</v>
      </c>
      <c r="W14" s="107">
        <f t="shared" si="0"/>
        <v>1.4001878476988657E-2</v>
      </c>
      <c r="X14" s="104">
        <f t="shared" si="1"/>
        <v>-0.13917668974690461</v>
      </c>
    </row>
    <row r="15" spans="1:24" ht="20.100000000000001" customHeight="1" thickBot="1" x14ac:dyDescent="0.3">
      <c r="A15" s="24"/>
      <c r="B15" t="s">
        <v>96</v>
      </c>
      <c r="C15" s="10">
        <v>9802053</v>
      </c>
      <c r="D15" s="11">
        <v>12027593</v>
      </c>
      <c r="E15" s="11">
        <v>11829743</v>
      </c>
      <c r="F15" s="11">
        <v>12220350</v>
      </c>
      <c r="G15" s="11">
        <v>11912153</v>
      </c>
      <c r="H15" s="11">
        <v>13517286</v>
      </c>
      <c r="I15" s="12">
        <v>15493740</v>
      </c>
      <c r="J15" s="11">
        <v>3501765</v>
      </c>
      <c r="K15" s="162">
        <v>3691038</v>
      </c>
      <c r="M15" s="77">
        <f>C15/C13</f>
        <v>0.83395835914092376</v>
      </c>
      <c r="N15" s="77">
        <f>D15/D13</f>
        <v>0.88282760724997156</v>
      </c>
      <c r="O15" s="77">
        <f>E15/E13</f>
        <v>0.90001553568597281</v>
      </c>
      <c r="P15" s="77">
        <f>F15/F13</f>
        <v>0.94716850071318504</v>
      </c>
      <c r="Q15" s="77">
        <f>G15/G13</f>
        <v>0.96358119183561475</v>
      </c>
      <c r="R15" s="77">
        <f>H15/H13</f>
        <v>0.96322314137923903</v>
      </c>
      <c r="S15" s="77">
        <f>I15/I13</f>
        <v>0.96731864063166084</v>
      </c>
      <c r="T15" s="77">
        <f>J15/J13</f>
        <v>0.96197710274918102</v>
      </c>
      <c r="U15" s="329">
        <f>K15/K13</f>
        <v>0.96336886964665003</v>
      </c>
      <c r="W15" s="105">
        <f t="shared" si="0"/>
        <v>5.4050742982467412E-2</v>
      </c>
      <c r="X15" s="104">
        <f t="shared" si="1"/>
        <v>0.13917668974690045</v>
      </c>
    </row>
    <row r="16" spans="1:24" ht="20.100000000000001" customHeight="1" thickBot="1" x14ac:dyDescent="0.3">
      <c r="A16" s="5" t="s">
        <v>8</v>
      </c>
      <c r="B16" s="6"/>
      <c r="C16" s="13">
        <v>108515</v>
      </c>
      <c r="D16" s="14">
        <v>88963</v>
      </c>
      <c r="E16" s="14">
        <v>259060</v>
      </c>
      <c r="F16" s="14">
        <v>298131</v>
      </c>
      <c r="G16" s="14">
        <v>76415</v>
      </c>
      <c r="H16" s="14"/>
      <c r="I16" s="15"/>
      <c r="J16" s="14"/>
      <c r="K16" s="161"/>
      <c r="M16" s="135">
        <f>C16/C45</f>
        <v>9.8886259050122547E-4</v>
      </c>
      <c r="N16" s="135">
        <f>D16/D45</f>
        <v>7.9174123550826881E-4</v>
      </c>
      <c r="O16" s="135">
        <f>E16/E45</f>
        <v>2.2506626970580906E-3</v>
      </c>
      <c r="P16" s="135">
        <f>F16/F45</f>
        <v>2.3926849718932889E-3</v>
      </c>
      <c r="Q16" s="135">
        <f>G16/G45</f>
        <v>6.798333674725369E-4</v>
      </c>
      <c r="R16" s="135">
        <f>H16/H45</f>
        <v>0</v>
      </c>
      <c r="S16" s="135">
        <f>I16/I45</f>
        <v>0</v>
      </c>
      <c r="T16" s="135">
        <f>J16/J45</f>
        <v>0</v>
      </c>
      <c r="U16" s="328">
        <f>K16/K45</f>
        <v>0</v>
      </c>
      <c r="W16" s="102"/>
      <c r="X16" s="101">
        <f t="shared" si="1"/>
        <v>0</v>
      </c>
    </row>
    <row r="17" spans="1:24" ht="20.100000000000001" customHeight="1" thickBot="1" x14ac:dyDescent="0.3">
      <c r="A17" s="24"/>
      <c r="B17" t="s">
        <v>95</v>
      </c>
      <c r="C17" s="10">
        <v>108515</v>
      </c>
      <c r="D17" s="11">
        <v>88963</v>
      </c>
      <c r="E17" s="11">
        <v>259060</v>
      </c>
      <c r="F17" s="11">
        <v>298131</v>
      </c>
      <c r="G17" s="11">
        <v>76415</v>
      </c>
      <c r="H17" s="11"/>
      <c r="I17" s="12"/>
      <c r="J17" s="11"/>
      <c r="K17" s="162"/>
      <c r="M17" s="77">
        <f>C17/C16</f>
        <v>1</v>
      </c>
      <c r="N17" s="77">
        <f>D17/D16</f>
        <v>1</v>
      </c>
      <c r="O17" s="77">
        <f>E17/E16</f>
        <v>1</v>
      </c>
      <c r="P17" s="77">
        <f>F17/F16</f>
        <v>1</v>
      </c>
      <c r="Q17" s="77">
        <f>G17/G16</f>
        <v>1</v>
      </c>
      <c r="R17" s="77"/>
      <c r="S17" s="77"/>
      <c r="T17" s="77"/>
      <c r="U17" s="329"/>
      <c r="W17" s="155"/>
      <c r="X17" s="104"/>
    </row>
    <row r="18" spans="1:24" ht="20.100000000000001" customHeight="1" thickBot="1" x14ac:dyDescent="0.3">
      <c r="A18" s="5" t="s">
        <v>16</v>
      </c>
      <c r="B18" s="6"/>
      <c r="C18" s="13">
        <v>33870</v>
      </c>
      <c r="D18" s="14">
        <v>27242</v>
      </c>
      <c r="E18" s="14">
        <v>23820</v>
      </c>
      <c r="F18" s="14">
        <v>29584</v>
      </c>
      <c r="G18" s="14">
        <v>54141</v>
      </c>
      <c r="H18" s="14">
        <v>32673</v>
      </c>
      <c r="I18" s="15">
        <v>38012</v>
      </c>
      <c r="J18" s="14">
        <v>6379</v>
      </c>
      <c r="K18" s="161">
        <v>8442</v>
      </c>
      <c r="M18" s="135">
        <f>C18/C45</f>
        <v>3.0864650914874908E-4</v>
      </c>
      <c r="N18" s="135">
        <f>D18/D45</f>
        <v>2.4244477746609554E-4</v>
      </c>
      <c r="O18" s="135">
        <f>E18/E45</f>
        <v>2.0694350900920139E-4</v>
      </c>
      <c r="P18" s="135">
        <f>F18/F45</f>
        <v>2.374298285266915E-4</v>
      </c>
      <c r="Q18" s="135">
        <f>G18/G45</f>
        <v>4.8167059279370048E-4</v>
      </c>
      <c r="R18" s="135">
        <f>H18/H45</f>
        <v>2.7758899485078487E-4</v>
      </c>
      <c r="S18" s="135">
        <f>I18/I45</f>
        <v>3.051021855139277E-4</v>
      </c>
      <c r="T18" s="135">
        <f>J18/J45</f>
        <v>2.2394030318125823E-4</v>
      </c>
      <c r="U18" s="328">
        <f>K18/K45</f>
        <v>3.0058377770501545E-4</v>
      </c>
      <c r="W18" s="102">
        <f t="shared" si="0"/>
        <v>0.32340492240163032</v>
      </c>
      <c r="X18" s="101">
        <f t="shared" si="1"/>
        <v>7.6643474523757221E-3</v>
      </c>
    </row>
    <row r="19" spans="1:24" ht="20.100000000000001" customHeight="1" x14ac:dyDescent="0.25">
      <c r="A19" s="24"/>
      <c r="B19" t="s">
        <v>95</v>
      </c>
      <c r="C19" s="10">
        <v>29612</v>
      </c>
      <c r="D19" s="11">
        <v>21817</v>
      </c>
      <c r="E19" s="11">
        <v>17705</v>
      </c>
      <c r="F19" s="11">
        <v>22693</v>
      </c>
      <c r="G19" s="11">
        <v>29004</v>
      </c>
      <c r="H19" s="11">
        <v>24348</v>
      </c>
      <c r="I19" s="12">
        <v>32441</v>
      </c>
      <c r="J19" s="11">
        <v>5449</v>
      </c>
      <c r="K19" s="162">
        <v>7421</v>
      </c>
      <c r="M19" s="77">
        <f>C19/C18</f>
        <v>0.87428402716268083</v>
      </c>
      <c r="N19" s="77">
        <f>D19/D18</f>
        <v>0.80085896777035459</v>
      </c>
      <c r="O19" s="77">
        <f>E19/E18</f>
        <v>0.74328295549958023</v>
      </c>
      <c r="P19" s="77">
        <f>F19/F18</f>
        <v>0.76707003785830175</v>
      </c>
      <c r="Q19" s="77">
        <f>G19/G18</f>
        <v>0.53571230675458525</v>
      </c>
      <c r="R19" s="77">
        <f>H19/H18</f>
        <v>0.74520246074740615</v>
      </c>
      <c r="S19" s="77">
        <f>I19/I18</f>
        <v>0.8534410186256971</v>
      </c>
      <c r="T19" s="77">
        <f>J19/J18</f>
        <v>0.85420912368709834</v>
      </c>
      <c r="U19" s="329">
        <f>K19/K18</f>
        <v>0.87905709547500588</v>
      </c>
      <c r="W19" s="107">
        <f t="shared" si="0"/>
        <v>0.36190126628739216</v>
      </c>
      <c r="X19" s="104">
        <f t="shared" si="1"/>
        <v>2.4847971787907541</v>
      </c>
    </row>
    <row r="20" spans="1:24" ht="20.100000000000001" customHeight="1" thickBot="1" x14ac:dyDescent="0.3">
      <c r="A20" s="24"/>
      <c r="B20" t="s">
        <v>96</v>
      </c>
      <c r="C20" s="10">
        <v>4258</v>
      </c>
      <c r="D20" s="11">
        <v>5425</v>
      </c>
      <c r="E20" s="11">
        <v>6115</v>
      </c>
      <c r="F20" s="11">
        <v>6891</v>
      </c>
      <c r="G20" s="11">
        <v>25137</v>
      </c>
      <c r="H20" s="11">
        <v>8325</v>
      </c>
      <c r="I20" s="12">
        <v>5571</v>
      </c>
      <c r="J20" s="11">
        <v>930</v>
      </c>
      <c r="K20" s="162">
        <v>1021</v>
      </c>
      <c r="M20" s="77">
        <f>C20/C18</f>
        <v>0.12571597283731917</v>
      </c>
      <c r="N20" s="77">
        <f>D20/D18</f>
        <v>0.19914103222964541</v>
      </c>
      <c r="O20" s="77">
        <f>E20/E18</f>
        <v>0.25671704450041982</v>
      </c>
      <c r="P20" s="77">
        <f>F20/F18</f>
        <v>0.23292996214169823</v>
      </c>
      <c r="Q20" s="77">
        <f>G20/G18</f>
        <v>0.46428769324541475</v>
      </c>
      <c r="R20" s="77">
        <f>H20/H18</f>
        <v>0.25479753925259391</v>
      </c>
      <c r="S20" s="77">
        <f>I20/I18</f>
        <v>0.14655898137430284</v>
      </c>
      <c r="T20" s="77">
        <f>J20/J18</f>
        <v>0.14579087631290172</v>
      </c>
      <c r="U20" s="329">
        <f>K20/K18</f>
        <v>0.12094290452499408</v>
      </c>
      <c r="W20" s="105">
        <f t="shared" si="0"/>
        <v>9.7849462365591403E-2</v>
      </c>
      <c r="X20" s="104">
        <f t="shared" si="1"/>
        <v>-2.4847971787907639</v>
      </c>
    </row>
    <row r="21" spans="1:24" ht="20.100000000000001" customHeight="1" thickBot="1" x14ac:dyDescent="0.3">
      <c r="A21" s="5" t="s">
        <v>19</v>
      </c>
      <c r="B21" s="6"/>
      <c r="C21" s="13">
        <v>1062653</v>
      </c>
      <c r="D21" s="14">
        <v>762668</v>
      </c>
      <c r="E21" s="14">
        <v>1066136</v>
      </c>
      <c r="F21" s="14">
        <v>883932</v>
      </c>
      <c r="G21" s="14">
        <v>506675</v>
      </c>
      <c r="H21" s="14">
        <v>377044</v>
      </c>
      <c r="I21" s="15">
        <v>361897</v>
      </c>
      <c r="J21" s="14">
        <v>82815</v>
      </c>
      <c r="K21" s="161">
        <v>101671</v>
      </c>
      <c r="M21" s="135">
        <f>C21/C45</f>
        <v>9.6836179181117709E-3</v>
      </c>
      <c r="N21" s="135">
        <f>D21/D45</f>
        <v>6.7874926048202104E-3</v>
      </c>
      <c r="O21" s="135">
        <f>E21/E45</f>
        <v>9.2623813988679232E-3</v>
      </c>
      <c r="P21" s="135">
        <f>F21/F45</f>
        <v>7.0940989450126914E-3</v>
      </c>
      <c r="Q21" s="135">
        <f>G21/G45</f>
        <v>4.5076826730896767E-3</v>
      </c>
      <c r="R21" s="135">
        <f>H21/H45</f>
        <v>3.2033564403182854E-3</v>
      </c>
      <c r="S21" s="135">
        <f>I21/I45</f>
        <v>2.9047554885545065E-3</v>
      </c>
      <c r="T21" s="135">
        <f>J21/J45</f>
        <v>2.9072920846458538E-3</v>
      </c>
      <c r="U21" s="328">
        <f>K21/K45</f>
        <v>3.6200726442841297E-3</v>
      </c>
      <c r="W21" s="102">
        <f t="shared" si="0"/>
        <v>0.227688220732959</v>
      </c>
      <c r="X21" s="101">
        <f t="shared" si="1"/>
        <v>7.1278055963827594E-2</v>
      </c>
    </row>
    <row r="22" spans="1:24" ht="20.100000000000001" customHeight="1" x14ac:dyDescent="0.25">
      <c r="A22" s="24"/>
      <c r="B22" t="s">
        <v>95</v>
      </c>
      <c r="C22" s="10">
        <v>784693</v>
      </c>
      <c r="D22" s="11">
        <v>517210</v>
      </c>
      <c r="E22" s="11">
        <v>768158</v>
      </c>
      <c r="F22" s="11">
        <v>591819</v>
      </c>
      <c r="G22" s="11">
        <v>297639</v>
      </c>
      <c r="H22" s="11">
        <v>171947</v>
      </c>
      <c r="I22" s="12">
        <v>134439</v>
      </c>
      <c r="J22" s="11">
        <v>30874</v>
      </c>
      <c r="K22" s="162">
        <v>32157</v>
      </c>
      <c r="M22" s="77">
        <f>C22/C21</f>
        <v>0.73842825456663652</v>
      </c>
      <c r="N22" s="77">
        <f>D22/D21</f>
        <v>0.67815877944269332</v>
      </c>
      <c r="O22" s="77">
        <f>E22/E21</f>
        <v>0.72050657702206844</v>
      </c>
      <c r="P22" s="77">
        <f>F22/F21</f>
        <v>0.66953000909572224</v>
      </c>
      <c r="Q22" s="77">
        <f>G22/G21</f>
        <v>0.58743573296491836</v>
      </c>
      <c r="R22" s="77">
        <f>H22/H21</f>
        <v>0.4560396134138191</v>
      </c>
      <c r="S22" s="77">
        <f>I22/I21</f>
        <v>0.37148415156798759</v>
      </c>
      <c r="T22" s="77">
        <f>J22/J21</f>
        <v>0.3728068586608706</v>
      </c>
      <c r="U22" s="329">
        <f>K22/K21</f>
        <v>0.31628487966086694</v>
      </c>
      <c r="W22" s="107">
        <f t="shared" si="0"/>
        <v>4.1556001813823927E-2</v>
      </c>
      <c r="X22" s="104">
        <f t="shared" si="1"/>
        <v>-5.6521979000003668</v>
      </c>
    </row>
    <row r="23" spans="1:24" ht="20.100000000000001" customHeight="1" thickBot="1" x14ac:dyDescent="0.3">
      <c r="A23" s="24"/>
      <c r="B23" t="s">
        <v>96</v>
      </c>
      <c r="C23" s="10">
        <v>277960</v>
      </c>
      <c r="D23" s="11">
        <v>245458</v>
      </c>
      <c r="E23" s="11">
        <v>297978</v>
      </c>
      <c r="F23" s="11">
        <v>292113</v>
      </c>
      <c r="G23" s="11">
        <v>209036</v>
      </c>
      <c r="H23" s="11">
        <v>205097</v>
      </c>
      <c r="I23" s="12">
        <v>227458</v>
      </c>
      <c r="J23" s="11">
        <v>51941</v>
      </c>
      <c r="K23" s="162">
        <v>69514</v>
      </c>
      <c r="M23" s="77">
        <f>C23/C21</f>
        <v>0.26157174543336348</v>
      </c>
      <c r="N23" s="77">
        <f>D23/D21</f>
        <v>0.32184122055730674</v>
      </c>
      <c r="O23" s="77">
        <f>E23/E21</f>
        <v>0.2794934229779315</v>
      </c>
      <c r="P23" s="77">
        <f>F23/F21</f>
        <v>0.3304699909042777</v>
      </c>
      <c r="Q23" s="77">
        <f>G23/G21</f>
        <v>0.41256426703508164</v>
      </c>
      <c r="R23" s="77">
        <f>H23/H21</f>
        <v>0.54396038658618096</v>
      </c>
      <c r="S23" s="77">
        <f>I23/I21</f>
        <v>0.62851584843201247</v>
      </c>
      <c r="T23" s="77">
        <f>J23/J21</f>
        <v>0.6271931413391294</v>
      </c>
      <c r="U23" s="329">
        <f>K23/K21</f>
        <v>0.68371512033913306</v>
      </c>
      <c r="W23" s="105">
        <f t="shared" si="0"/>
        <v>0.33832617777863344</v>
      </c>
      <c r="X23" s="104">
        <f t="shared" si="1"/>
        <v>5.6521979000003668</v>
      </c>
    </row>
    <row r="24" spans="1:24" ht="20.100000000000001" customHeight="1" thickBot="1" x14ac:dyDescent="0.3">
      <c r="A24" s="5" t="s">
        <v>20</v>
      </c>
      <c r="B24" s="6"/>
      <c r="C24" s="13">
        <v>6243657</v>
      </c>
      <c r="D24" s="14">
        <v>5984241</v>
      </c>
      <c r="E24" s="14">
        <v>6482985</v>
      </c>
      <c r="F24" s="14">
        <v>6587282</v>
      </c>
      <c r="G24" s="14">
        <v>5453007</v>
      </c>
      <c r="H24" s="14">
        <v>5381934</v>
      </c>
      <c r="I24" s="15">
        <v>6105740</v>
      </c>
      <c r="J24" s="14">
        <v>1466295</v>
      </c>
      <c r="K24" s="161">
        <v>1254084</v>
      </c>
      <c r="M24" s="135">
        <f>C24/C45</f>
        <v>5.6896455192564255E-2</v>
      </c>
      <c r="N24" s="135">
        <f>D24/D45</f>
        <v>5.3257762923004374E-2</v>
      </c>
      <c r="O24" s="135">
        <f>E24/E45</f>
        <v>5.6322907840219039E-2</v>
      </c>
      <c r="P24" s="135">
        <f>F24/F45</f>
        <v>5.2866996880643641E-2</v>
      </c>
      <c r="Q24" s="135">
        <f>G24/G45</f>
        <v>4.8513199131863062E-2</v>
      </c>
      <c r="R24" s="135">
        <f>H24/H45</f>
        <v>4.5724777321129499E-2</v>
      </c>
      <c r="S24" s="135">
        <f>I24/I45</f>
        <v>4.9007540202562587E-2</v>
      </c>
      <c r="T24" s="135">
        <f>J24/J45</f>
        <v>5.1475552101138591E-2</v>
      </c>
      <c r="U24" s="328">
        <f>K24/K45</f>
        <v>4.4652606761361832E-2</v>
      </c>
      <c r="W24" s="102">
        <f t="shared" si="0"/>
        <v>-0.14472599306415149</v>
      </c>
      <c r="X24" s="101">
        <f t="shared" si="1"/>
        <v>-0.68229453397767592</v>
      </c>
    </row>
    <row r="25" spans="1:24" ht="20.100000000000001" customHeight="1" x14ac:dyDescent="0.25">
      <c r="A25" s="24"/>
      <c r="B25" t="s">
        <v>95</v>
      </c>
      <c r="C25" s="10">
        <v>1595497</v>
      </c>
      <c r="D25" s="11">
        <v>1691808</v>
      </c>
      <c r="E25" s="11">
        <v>2701487</v>
      </c>
      <c r="F25" s="11">
        <v>2635299</v>
      </c>
      <c r="G25" s="11">
        <v>1779838</v>
      </c>
      <c r="H25" s="11">
        <v>1569308</v>
      </c>
      <c r="I25" s="12">
        <v>1600525</v>
      </c>
      <c r="J25" s="11">
        <v>429161</v>
      </c>
      <c r="K25" s="162">
        <v>284939</v>
      </c>
      <c r="M25" s="77">
        <f>C25/C24</f>
        <v>0.2555388612795354</v>
      </c>
      <c r="N25" s="77">
        <f>D25/D24</f>
        <v>0.28271053923129097</v>
      </c>
      <c r="O25" s="77">
        <f>E25/E24</f>
        <v>0.41670418796279801</v>
      </c>
      <c r="P25" s="77">
        <f>F25/F24</f>
        <v>0.40005862812613763</v>
      </c>
      <c r="Q25" s="77">
        <f>G25/G24</f>
        <v>0.32639569323861128</v>
      </c>
      <c r="R25" s="77">
        <f>H25/H24</f>
        <v>0.29158811683680996</v>
      </c>
      <c r="S25" s="77">
        <f>I25/I24</f>
        <v>0.26213448328949479</v>
      </c>
      <c r="T25" s="77">
        <f>J25/J24</f>
        <v>0.29268394149881161</v>
      </c>
      <c r="U25" s="329">
        <f>K25/K24</f>
        <v>0.22720886320214595</v>
      </c>
      <c r="W25" s="107">
        <f t="shared" si="0"/>
        <v>-0.33605569937622476</v>
      </c>
      <c r="X25" s="104">
        <f t="shared" si="1"/>
        <v>-6.5475078296665661</v>
      </c>
    </row>
    <row r="26" spans="1:24" ht="20.100000000000001" customHeight="1" thickBot="1" x14ac:dyDescent="0.3">
      <c r="A26" s="24"/>
      <c r="B26" t="s">
        <v>96</v>
      </c>
      <c r="C26" s="10">
        <v>4648160</v>
      </c>
      <c r="D26" s="11">
        <v>4292433</v>
      </c>
      <c r="E26" s="11">
        <v>3781498</v>
      </c>
      <c r="F26" s="11">
        <v>3951983</v>
      </c>
      <c r="G26" s="11">
        <v>3673169</v>
      </c>
      <c r="H26" s="11">
        <v>3812626</v>
      </c>
      <c r="I26" s="12">
        <v>4505215</v>
      </c>
      <c r="J26" s="11">
        <v>1037134</v>
      </c>
      <c r="K26" s="162">
        <v>969145</v>
      </c>
      <c r="M26" s="77">
        <f>C26/C24</f>
        <v>0.7444611387204646</v>
      </c>
      <c r="N26" s="77">
        <f>D26/D24</f>
        <v>0.71728946076870903</v>
      </c>
      <c r="O26" s="77">
        <f>E26/E24</f>
        <v>0.58329581203720204</v>
      </c>
      <c r="P26" s="77">
        <f>F26/F24</f>
        <v>0.59994137187386243</v>
      </c>
      <c r="Q26" s="77">
        <f>G26/G24</f>
        <v>0.67360430676138872</v>
      </c>
      <c r="R26" s="77">
        <f>H26/H24</f>
        <v>0.70841188316319004</v>
      </c>
      <c r="S26" s="77">
        <f>I26/I24</f>
        <v>0.73786551671050515</v>
      </c>
      <c r="T26" s="77">
        <f>J26/J24</f>
        <v>0.70731605850118839</v>
      </c>
      <c r="U26" s="329">
        <f>K26/K24</f>
        <v>0.77279113679785405</v>
      </c>
      <c r="W26" s="105">
        <f t="shared" si="0"/>
        <v>-6.5554692064863362E-2</v>
      </c>
      <c r="X26" s="104">
        <f t="shared" si="1"/>
        <v>6.5475078296665661</v>
      </c>
    </row>
    <row r="27" spans="1:24" ht="20.100000000000001" customHeight="1" thickBot="1" x14ac:dyDescent="0.3">
      <c r="A27" s="5" t="s">
        <v>86</v>
      </c>
      <c r="B27" s="6"/>
      <c r="C27" s="13">
        <v>372565</v>
      </c>
      <c r="D27" s="14">
        <v>415358</v>
      </c>
      <c r="E27" s="14">
        <v>770569</v>
      </c>
      <c r="F27" s="14">
        <v>903667</v>
      </c>
      <c r="G27" s="14">
        <v>850670</v>
      </c>
      <c r="H27" s="14">
        <v>1004265</v>
      </c>
      <c r="I27" s="15">
        <v>1261593</v>
      </c>
      <c r="J27" s="14">
        <v>293911</v>
      </c>
      <c r="K27" s="161">
        <v>344385</v>
      </c>
      <c r="M27" s="135">
        <f>C27/C45</f>
        <v>3.3950660372306972E-3</v>
      </c>
      <c r="N27" s="135">
        <f>D27/D45</f>
        <v>3.6965486336819073E-3</v>
      </c>
      <c r="O27" s="135">
        <f>E27/E45</f>
        <v>6.6945530140097107E-3</v>
      </c>
      <c r="P27" s="135">
        <f>F27/F45</f>
        <v>7.2524844799631465E-3</v>
      </c>
      <c r="Q27" s="135">
        <f>G27/G45</f>
        <v>7.5680671426796176E-3</v>
      </c>
      <c r="R27" s="135">
        <f>H27/H45</f>
        <v>8.5322104463570383E-3</v>
      </c>
      <c r="S27" s="135">
        <f>I27/I45</f>
        <v>1.0126138628040423E-2</v>
      </c>
      <c r="T27" s="135">
        <f>J27/J45</f>
        <v>1.0317999443221005E-2</v>
      </c>
      <c r="U27" s="328">
        <f>K27/K45</f>
        <v>1.22620876907062E-2</v>
      </c>
      <c r="W27" s="102">
        <f t="shared" si="0"/>
        <v>0.17173225908523329</v>
      </c>
      <c r="X27" s="101">
        <f t="shared" si="1"/>
        <v>0.19440882474851956</v>
      </c>
    </row>
    <row r="28" spans="1:24" ht="20.100000000000001" customHeight="1" x14ac:dyDescent="0.25">
      <c r="A28" s="24"/>
      <c r="B28" t="s">
        <v>95</v>
      </c>
      <c r="C28" s="10">
        <v>104050</v>
      </c>
      <c r="D28" s="11">
        <v>91126</v>
      </c>
      <c r="E28" s="11">
        <v>458225</v>
      </c>
      <c r="F28" s="11">
        <v>368619</v>
      </c>
      <c r="G28" s="11">
        <v>265271</v>
      </c>
      <c r="H28" s="11">
        <v>347422</v>
      </c>
      <c r="I28" s="12">
        <v>365776</v>
      </c>
      <c r="J28" s="11">
        <v>83267</v>
      </c>
      <c r="K28" s="162">
        <v>100436</v>
      </c>
      <c r="M28" s="77">
        <f>C28/C27</f>
        <v>0.2792801256156644</v>
      </c>
      <c r="N28" s="77">
        <f>D28/D27</f>
        <v>0.21939146471236862</v>
      </c>
      <c r="O28" s="77">
        <f>E28/E27</f>
        <v>0.59465797352346128</v>
      </c>
      <c r="P28" s="77">
        <f>F28/F27</f>
        <v>0.40791464112333414</v>
      </c>
      <c r="Q28" s="77">
        <f>G28/G27</f>
        <v>0.31183772790858971</v>
      </c>
      <c r="R28" s="77">
        <f>H28/H27</f>
        <v>0.34594653801536446</v>
      </c>
      <c r="S28" s="77">
        <f>I28/I27</f>
        <v>0.28993185599476218</v>
      </c>
      <c r="T28" s="77">
        <f>J28/J27</f>
        <v>0.28330685139378925</v>
      </c>
      <c r="U28" s="329">
        <f>K28/K27</f>
        <v>0.29163871829493154</v>
      </c>
      <c r="W28" s="107">
        <f t="shared" si="0"/>
        <v>0.20619212893463196</v>
      </c>
      <c r="X28" s="104">
        <f t="shared" si="1"/>
        <v>0.8331866901142293</v>
      </c>
    </row>
    <row r="29" spans="1:24" ht="20.100000000000001" customHeight="1" thickBot="1" x14ac:dyDescent="0.3">
      <c r="A29" s="24"/>
      <c r="B29" t="s">
        <v>96</v>
      </c>
      <c r="C29" s="10">
        <v>268515</v>
      </c>
      <c r="D29" s="11">
        <v>324232</v>
      </c>
      <c r="E29" s="11">
        <v>312344</v>
      </c>
      <c r="F29" s="11">
        <v>535048</v>
      </c>
      <c r="G29" s="11">
        <v>585399</v>
      </c>
      <c r="H29" s="11">
        <v>656843</v>
      </c>
      <c r="I29" s="12">
        <v>895817</v>
      </c>
      <c r="J29" s="11">
        <v>210644</v>
      </c>
      <c r="K29" s="162">
        <v>243949</v>
      </c>
      <c r="M29" s="77">
        <f>C29/C27</f>
        <v>0.7207198743843356</v>
      </c>
      <c r="N29" s="77">
        <f>D29/D27</f>
        <v>0.78060853528763141</v>
      </c>
      <c r="O29" s="77">
        <f>E29/E27</f>
        <v>0.40534202647653877</v>
      </c>
      <c r="P29" s="77">
        <f>F29/F27</f>
        <v>0.5920853588766658</v>
      </c>
      <c r="Q29" s="77">
        <f>G29/G27</f>
        <v>0.68816227209141034</v>
      </c>
      <c r="R29" s="77">
        <f>H29/H27</f>
        <v>0.65405346198463554</v>
      </c>
      <c r="S29" s="77">
        <f>I29/I27</f>
        <v>0.71006814400523777</v>
      </c>
      <c r="T29" s="77">
        <f>J29/J27</f>
        <v>0.71669314860621069</v>
      </c>
      <c r="U29" s="329">
        <f>K29/K27</f>
        <v>0.7083612817050684</v>
      </c>
      <c r="W29" s="105">
        <f t="shared" si="0"/>
        <v>0.15811036630523537</v>
      </c>
      <c r="X29" s="104">
        <f t="shared" si="1"/>
        <v>-0.8331866901142293</v>
      </c>
    </row>
    <row r="30" spans="1:24" ht="20.100000000000001" customHeight="1" thickBot="1" x14ac:dyDescent="0.3">
      <c r="A30" s="5" t="s">
        <v>9</v>
      </c>
      <c r="B30" s="6"/>
      <c r="C30" s="13">
        <v>3895621</v>
      </c>
      <c r="D30" s="14">
        <v>4806982</v>
      </c>
      <c r="E30" s="14">
        <v>5482162</v>
      </c>
      <c r="F30" s="14">
        <v>5290110</v>
      </c>
      <c r="G30" s="14">
        <v>4612920</v>
      </c>
      <c r="H30" s="14">
        <v>5165606</v>
      </c>
      <c r="I30" s="15">
        <v>5498162</v>
      </c>
      <c r="J30" s="14">
        <v>1245202</v>
      </c>
      <c r="K30" s="161">
        <v>1219055</v>
      </c>
      <c r="M30" s="135">
        <f>C30/C45</f>
        <v>3.5499551893019163E-2</v>
      </c>
      <c r="N30" s="135">
        <f>D30/D45</f>
        <v>4.2780547730472317E-2</v>
      </c>
      <c r="O30" s="135">
        <f>E30/E45</f>
        <v>4.7627953032615515E-2</v>
      </c>
      <c r="P30" s="135">
        <f>F30/F45</f>
        <v>4.2456392312984585E-2</v>
      </c>
      <c r="Q30" s="135">
        <f>G30/G45</f>
        <v>4.1039284662453906E-2</v>
      </c>
      <c r="R30" s="135">
        <f>H30/H45</f>
        <v>4.3886860016992123E-2</v>
      </c>
      <c r="S30" s="135">
        <f>I30/I45</f>
        <v>4.4130833487046925E-2</v>
      </c>
      <c r="T30" s="135">
        <f>J30/J45</f>
        <v>4.3713891425287525E-2</v>
      </c>
      <c r="U30" s="328">
        <f>K30/K45</f>
        <v>4.3405372794383751E-2</v>
      </c>
      <c r="W30" s="102">
        <f t="shared" si="0"/>
        <v>-2.0998199488918262E-2</v>
      </c>
      <c r="X30" s="101">
        <f t="shared" si="1"/>
        <v>-3.0851863090377435E-2</v>
      </c>
    </row>
    <row r="31" spans="1:24" ht="20.100000000000001" customHeight="1" x14ac:dyDescent="0.25">
      <c r="A31" s="24"/>
      <c r="B31" t="s">
        <v>95</v>
      </c>
      <c r="C31" s="10">
        <v>3628299</v>
      </c>
      <c r="D31" s="11">
        <v>4602038</v>
      </c>
      <c r="E31" s="11">
        <v>5234814</v>
      </c>
      <c r="F31" s="11">
        <v>4932387</v>
      </c>
      <c r="G31" s="11">
        <v>4454863</v>
      </c>
      <c r="H31" s="11">
        <v>4860877</v>
      </c>
      <c r="I31" s="12">
        <v>5048383</v>
      </c>
      <c r="J31" s="11">
        <v>1158080</v>
      </c>
      <c r="K31" s="162">
        <v>1089643</v>
      </c>
      <c r="M31" s="77">
        <f>C31/C30</f>
        <v>0.93137884819904193</v>
      </c>
      <c r="N31" s="77">
        <f>D31/D30</f>
        <v>0.95736534898612058</v>
      </c>
      <c r="O31" s="77">
        <f>E31/E30</f>
        <v>0.95488130412782402</v>
      </c>
      <c r="P31" s="77">
        <f>F31/F30</f>
        <v>0.93237891083550251</v>
      </c>
      <c r="Q31" s="77">
        <f>G31/G30</f>
        <v>0.96573601970118705</v>
      </c>
      <c r="R31" s="77">
        <f>H31/H30</f>
        <v>0.94100808307873263</v>
      </c>
      <c r="S31" s="77">
        <f>I31/I30</f>
        <v>0.91819466214345813</v>
      </c>
      <c r="T31" s="77">
        <f>J31/J30</f>
        <v>0.93003384189874416</v>
      </c>
      <c r="U31" s="329">
        <f>K31/K30</f>
        <v>0.8938423615013269</v>
      </c>
      <c r="W31" s="107">
        <f t="shared" si="0"/>
        <v>-5.9095226581928707E-2</v>
      </c>
      <c r="X31" s="104">
        <f t="shared" si="1"/>
        <v>-3.6191480397417264</v>
      </c>
    </row>
    <row r="32" spans="1:24" ht="20.100000000000001" customHeight="1" thickBot="1" x14ac:dyDescent="0.3">
      <c r="A32" s="24"/>
      <c r="B32" t="s">
        <v>96</v>
      </c>
      <c r="C32" s="10">
        <v>267322</v>
      </c>
      <c r="D32" s="11">
        <v>204944</v>
      </c>
      <c r="E32" s="11">
        <v>247348</v>
      </c>
      <c r="F32" s="11">
        <v>357723</v>
      </c>
      <c r="G32" s="11">
        <v>158057</v>
      </c>
      <c r="H32" s="11">
        <v>304729</v>
      </c>
      <c r="I32" s="12">
        <v>449779</v>
      </c>
      <c r="J32" s="11">
        <v>87122</v>
      </c>
      <c r="K32" s="162">
        <v>129412</v>
      </c>
      <c r="M32" s="77">
        <f>C32/C30</f>
        <v>6.8621151800958055E-2</v>
      </c>
      <c r="N32" s="77">
        <f>D32/D30</f>
        <v>4.2634651013879393E-2</v>
      </c>
      <c r="O32" s="77">
        <f>E32/E30</f>
        <v>4.5118695872175978E-2</v>
      </c>
      <c r="P32" s="77">
        <f>F32/F30</f>
        <v>6.7621089164497522E-2</v>
      </c>
      <c r="Q32" s="77">
        <f>G32/G30</f>
        <v>3.4263980298812897E-2</v>
      </c>
      <c r="R32" s="77">
        <f>H32/H30</f>
        <v>5.8991916921267318E-2</v>
      </c>
      <c r="S32" s="77">
        <f>I32/I30</f>
        <v>8.1805337856541871E-2</v>
      </c>
      <c r="T32" s="77">
        <f>J32/J30</f>
        <v>6.9966158101255865E-2</v>
      </c>
      <c r="U32" s="329">
        <f>K32/K30</f>
        <v>0.10615763849867316</v>
      </c>
      <c r="W32" s="105">
        <f t="shared" si="0"/>
        <v>0.48541126236771426</v>
      </c>
      <c r="X32" s="104">
        <f t="shared" si="1"/>
        <v>3.6191480397417291</v>
      </c>
    </row>
    <row r="33" spans="1:24" ht="20.100000000000001" customHeight="1" thickBot="1" x14ac:dyDescent="0.3">
      <c r="A33" s="5" t="s">
        <v>12</v>
      </c>
      <c r="B33" s="6"/>
      <c r="C33" s="13">
        <v>4845416</v>
      </c>
      <c r="D33" s="14">
        <v>5201550</v>
      </c>
      <c r="E33" s="14">
        <v>5167240</v>
      </c>
      <c r="F33" s="14">
        <v>10234145</v>
      </c>
      <c r="G33" s="14">
        <v>9021185</v>
      </c>
      <c r="H33" s="14">
        <v>8873262</v>
      </c>
      <c r="I33" s="15">
        <v>9510044</v>
      </c>
      <c r="J33" s="14">
        <v>2445638</v>
      </c>
      <c r="K33" s="161">
        <v>2139554</v>
      </c>
      <c r="M33" s="135">
        <f>C33/C45</f>
        <v>4.4154730846575001E-2</v>
      </c>
      <c r="N33" s="135">
        <f>D33/D45</f>
        <v>4.6292072249789637E-2</v>
      </c>
      <c r="O33" s="135">
        <f>E33/E45</f>
        <v>4.4891972186931396E-2</v>
      </c>
      <c r="P33" s="135">
        <f>F33/F45</f>
        <v>8.213531951282102E-2</v>
      </c>
      <c r="Q33" s="135">
        <f>G33/G45</f>
        <v>8.0257836513024122E-2</v>
      </c>
      <c r="R33" s="135">
        <f>H33/H45</f>
        <v>7.538701311871164E-2</v>
      </c>
      <c r="S33" s="135">
        <f>I33/I45</f>
        <v>7.6332084834621047E-2</v>
      </c>
      <c r="T33" s="135">
        <f>J33/J45</f>
        <v>8.5856233765732259E-2</v>
      </c>
      <c r="U33" s="328">
        <f>K33/K45</f>
        <v>7.6180434011357101E-2</v>
      </c>
      <c r="W33" s="102">
        <f t="shared" si="0"/>
        <v>-0.12515507200983955</v>
      </c>
      <c r="X33" s="101">
        <f t="shared" si="1"/>
        <v>-0.96757997543751584</v>
      </c>
    </row>
    <row r="34" spans="1:24" ht="20.100000000000001" customHeight="1" x14ac:dyDescent="0.25">
      <c r="A34" s="24"/>
      <c r="B34" t="s">
        <v>95</v>
      </c>
      <c r="C34" s="10">
        <v>4382170</v>
      </c>
      <c r="D34" s="11">
        <v>4753054</v>
      </c>
      <c r="E34" s="11">
        <v>4732215</v>
      </c>
      <c r="F34" s="11">
        <v>9689886</v>
      </c>
      <c r="G34" s="11">
        <v>8521934</v>
      </c>
      <c r="H34" s="11">
        <v>8393209</v>
      </c>
      <c r="I34" s="12">
        <v>9105412</v>
      </c>
      <c r="J34" s="11">
        <v>2351871</v>
      </c>
      <c r="K34" s="162">
        <v>2022499</v>
      </c>
      <c r="M34" s="77">
        <f>C34/C33</f>
        <v>0.90439499931481626</v>
      </c>
      <c r="N34" s="77">
        <f>D34/D33</f>
        <v>0.91377647047514687</v>
      </c>
      <c r="O34" s="77">
        <f>E34/E33</f>
        <v>0.91581095517142619</v>
      </c>
      <c r="P34" s="77">
        <f>F34/F33</f>
        <v>0.94681929951158594</v>
      </c>
      <c r="Q34" s="77">
        <f>G34/G33</f>
        <v>0.94465793573682388</v>
      </c>
      <c r="R34" s="77">
        <f>H34/H33</f>
        <v>0.94589892646019014</v>
      </c>
      <c r="S34" s="77">
        <f>I34/I33</f>
        <v>0.95745214217726016</v>
      </c>
      <c r="T34" s="77">
        <f>J34/J33</f>
        <v>0.96165949335101919</v>
      </c>
      <c r="U34" s="329">
        <f>K34/K33</f>
        <v>0.9452899996915245</v>
      </c>
      <c r="W34" s="107">
        <f t="shared" si="0"/>
        <v>-0.14004679678434745</v>
      </c>
      <c r="X34" s="104">
        <f t="shared" si="1"/>
        <v>-1.6369493659494694</v>
      </c>
    </row>
    <row r="35" spans="1:24" ht="20.100000000000001" customHeight="1" thickBot="1" x14ac:dyDescent="0.3">
      <c r="A35" s="24"/>
      <c r="B35" t="s">
        <v>96</v>
      </c>
      <c r="C35" s="10">
        <v>463246</v>
      </c>
      <c r="D35" s="11">
        <v>448496</v>
      </c>
      <c r="E35" s="11">
        <v>435025</v>
      </c>
      <c r="F35" s="11">
        <v>544259</v>
      </c>
      <c r="G35" s="11">
        <v>499251</v>
      </c>
      <c r="H35" s="11">
        <v>480053</v>
      </c>
      <c r="I35" s="12">
        <v>404632</v>
      </c>
      <c r="J35" s="11">
        <v>93767</v>
      </c>
      <c r="K35" s="162">
        <v>117055</v>
      </c>
      <c r="M35" s="77">
        <f>C35/C33</f>
        <v>9.5605000685183683E-2</v>
      </c>
      <c r="N35" s="77">
        <f>D35/D33</f>
        <v>8.6223529524853168E-2</v>
      </c>
      <c r="O35" s="77">
        <f>E35/E33</f>
        <v>8.4189044828573867E-2</v>
      </c>
      <c r="P35" s="77">
        <f>F35/F33</f>
        <v>5.3180700488414029E-2</v>
      </c>
      <c r="Q35" s="77">
        <f>G35/G33</f>
        <v>5.5342064263176068E-2</v>
      </c>
      <c r="R35" s="77">
        <f>H35/H33</f>
        <v>5.4101073539809821E-2</v>
      </c>
      <c r="S35" s="77">
        <f>I35/I33</f>
        <v>4.2547857822739829E-2</v>
      </c>
      <c r="T35" s="77">
        <f>J35/J33</f>
        <v>3.8340506648980754E-2</v>
      </c>
      <c r="U35" s="329">
        <f>K35/K33</f>
        <v>5.4710000308475504E-2</v>
      </c>
      <c r="W35" s="105">
        <f t="shared" si="0"/>
        <v>0.24836029733275033</v>
      </c>
      <c r="X35" s="104">
        <f t="shared" si="1"/>
        <v>1.6369493659494749</v>
      </c>
    </row>
    <row r="36" spans="1:24" ht="20.100000000000001" customHeight="1" thickBot="1" x14ac:dyDescent="0.3">
      <c r="A36" s="5" t="s">
        <v>11</v>
      </c>
      <c r="B36" s="6"/>
      <c r="C36" s="13">
        <v>14042265</v>
      </c>
      <c r="D36" s="14">
        <v>14810295</v>
      </c>
      <c r="E36" s="14">
        <v>17624800</v>
      </c>
      <c r="F36" s="14">
        <v>20081558</v>
      </c>
      <c r="G36" s="14">
        <v>20462250</v>
      </c>
      <c r="H36" s="14">
        <v>21788993</v>
      </c>
      <c r="I36" s="15">
        <v>21260334</v>
      </c>
      <c r="J36" s="14">
        <v>5000087</v>
      </c>
      <c r="K36" s="161">
        <v>5066157</v>
      </c>
      <c r="M36" s="135">
        <f>C36/C45</f>
        <v>0.12796268298764862</v>
      </c>
      <c r="N36" s="135">
        <f>D36/D45</f>
        <v>0.13180672033926391</v>
      </c>
      <c r="O36" s="135">
        <f>E36/E45</f>
        <v>0.15312082105732044</v>
      </c>
      <c r="P36" s="135">
        <f>F36/F45</f>
        <v>0.16116687643620908</v>
      </c>
      <c r="Q36" s="135">
        <f>G36/G45</f>
        <v>0.1820443672520437</v>
      </c>
      <c r="R36" s="135">
        <f>H36/H45</f>
        <v>0.18511874225448499</v>
      </c>
      <c r="S36" s="135">
        <f>I36/I45</f>
        <v>0.17064543744491384</v>
      </c>
      <c r="T36" s="135">
        <f>J36/J45</f>
        <v>0.17553237164330898</v>
      </c>
      <c r="U36" s="328">
        <f>K36/K45</f>
        <v>0.18038434132986353</v>
      </c>
      <c r="W36" s="102">
        <f t="shared" si="0"/>
        <v>1.3213770080400601E-2</v>
      </c>
      <c r="X36" s="101">
        <f t="shared" si="1"/>
        <v>0.4851969686554547</v>
      </c>
    </row>
    <row r="37" spans="1:24" ht="20.100000000000001" customHeight="1" x14ac:dyDescent="0.25">
      <c r="A37" s="24"/>
      <c r="B37" t="s">
        <v>95</v>
      </c>
      <c r="C37" s="10">
        <v>12343205</v>
      </c>
      <c r="D37" s="11">
        <v>12938420</v>
      </c>
      <c r="E37" s="11">
        <v>15539519</v>
      </c>
      <c r="F37" s="11">
        <v>17536410</v>
      </c>
      <c r="G37" s="11">
        <v>17864119</v>
      </c>
      <c r="H37" s="11">
        <v>18987997</v>
      </c>
      <c r="I37" s="12">
        <v>18532143</v>
      </c>
      <c r="J37" s="11">
        <v>4375330</v>
      </c>
      <c r="K37" s="162">
        <v>4430064</v>
      </c>
      <c r="M37" s="77">
        <f>C37/C36</f>
        <v>0.87900385016234917</v>
      </c>
      <c r="N37" s="77">
        <f>D37/D36</f>
        <v>0.87360987745348762</v>
      </c>
      <c r="O37" s="77">
        <f>E37/E36</f>
        <v>0.8816848418138078</v>
      </c>
      <c r="P37" s="77">
        <f>F37/F36</f>
        <v>0.87325943534859196</v>
      </c>
      <c r="Q37" s="77">
        <f>G37/G36</f>
        <v>0.87302808830895917</v>
      </c>
      <c r="R37" s="77">
        <f>H37/H36</f>
        <v>0.87144903851224331</v>
      </c>
      <c r="S37" s="77">
        <f>I37/I36</f>
        <v>0.8716769454327481</v>
      </c>
      <c r="T37" s="77">
        <f>J37/J36</f>
        <v>0.87505077411653043</v>
      </c>
      <c r="U37" s="329">
        <f>K37/K36</f>
        <v>0.87444269887411696</v>
      </c>
      <c r="W37" s="107">
        <f t="shared" si="0"/>
        <v>1.2509684983761225E-2</v>
      </c>
      <c r="X37" s="104">
        <f t="shared" si="1"/>
        <v>-6.0807524241346389E-2</v>
      </c>
    </row>
    <row r="38" spans="1:24" ht="20.100000000000001" customHeight="1" thickBot="1" x14ac:dyDescent="0.3">
      <c r="A38" s="24"/>
      <c r="B38" t="s">
        <v>96</v>
      </c>
      <c r="C38" s="10">
        <v>1699060</v>
      </c>
      <c r="D38" s="11">
        <v>1871875</v>
      </c>
      <c r="E38" s="11">
        <v>2085281</v>
      </c>
      <c r="F38" s="11">
        <v>2545148</v>
      </c>
      <c r="G38" s="11">
        <v>2598131</v>
      </c>
      <c r="H38" s="11">
        <v>2800996</v>
      </c>
      <c r="I38" s="12">
        <v>2728191</v>
      </c>
      <c r="J38" s="11">
        <v>624757</v>
      </c>
      <c r="K38" s="162">
        <v>636093</v>
      </c>
      <c r="M38" s="77">
        <f>C38/C36</f>
        <v>0.12099614983765083</v>
      </c>
      <c r="N38" s="77">
        <f>D38/D36</f>
        <v>0.12639012254651241</v>
      </c>
      <c r="O38" s="77">
        <f>E38/E36</f>
        <v>0.11831515818619219</v>
      </c>
      <c r="P38" s="77">
        <f>F38/F36</f>
        <v>0.12674056465140801</v>
      </c>
      <c r="Q38" s="77">
        <f>G38/G36</f>
        <v>0.12697191169104083</v>
      </c>
      <c r="R38" s="77">
        <f>H38/H36</f>
        <v>0.12855096148775669</v>
      </c>
      <c r="S38" s="77">
        <f>I38/I36</f>
        <v>0.12832305456725185</v>
      </c>
      <c r="T38" s="77">
        <f>J38/J36</f>
        <v>0.12494922588346963</v>
      </c>
      <c r="U38" s="329">
        <f>K38/K36</f>
        <v>0.12555730112588298</v>
      </c>
      <c r="W38" s="105">
        <f t="shared" si="0"/>
        <v>1.8144654641724704E-2</v>
      </c>
      <c r="X38" s="104">
        <f t="shared" si="1"/>
        <v>6.0807524241335287E-2</v>
      </c>
    </row>
    <row r="39" spans="1:24" ht="20.100000000000001" customHeight="1" thickBot="1" x14ac:dyDescent="0.3">
      <c r="A39" s="5" t="s">
        <v>6</v>
      </c>
      <c r="B39" s="6"/>
      <c r="C39" s="13">
        <v>47928070</v>
      </c>
      <c r="D39" s="14">
        <v>45576684</v>
      </c>
      <c r="E39" s="14">
        <v>43835850</v>
      </c>
      <c r="F39" s="14">
        <v>45113271</v>
      </c>
      <c r="G39" s="14">
        <v>38603495</v>
      </c>
      <c r="H39" s="14">
        <v>40132266</v>
      </c>
      <c r="I39" s="15">
        <v>42116382</v>
      </c>
      <c r="J39" s="14">
        <v>10135717</v>
      </c>
      <c r="K39" s="161">
        <v>10071486</v>
      </c>
      <c r="M39" s="135">
        <f>C39/C45</f>
        <v>0.43675321806131939</v>
      </c>
      <c r="N39" s="135">
        <f>D39/D45</f>
        <v>0.40561739262985674</v>
      </c>
      <c r="O39" s="135">
        <f>E39/E45</f>
        <v>0.38083730560037787</v>
      </c>
      <c r="P39" s="135">
        <f>F39/F45</f>
        <v>0.36206179684316403</v>
      </c>
      <c r="Q39" s="135">
        <f>G39/G45</f>
        <v>0.34343969118706069</v>
      </c>
      <c r="R39" s="135">
        <f>H39/H45</f>
        <v>0.34096273314431885</v>
      </c>
      <c r="S39" s="135">
        <f>I39/I45</f>
        <v>0.33804588535566255</v>
      </c>
      <c r="T39" s="135">
        <f>J39/J45</f>
        <v>0.35582309734118722</v>
      </c>
      <c r="U39" s="328">
        <f>K39/K45</f>
        <v>0.35860285583785539</v>
      </c>
      <c r="W39" s="102">
        <f t="shared" si="0"/>
        <v>-6.3370948498266081E-3</v>
      </c>
      <c r="X39" s="130">
        <f t="shared" si="1"/>
        <v>0.27797584966681721</v>
      </c>
    </row>
    <row r="40" spans="1:24" ht="20.100000000000001" customHeight="1" x14ac:dyDescent="0.25">
      <c r="A40" s="24"/>
      <c r="B40" t="s">
        <v>95</v>
      </c>
      <c r="C40" s="10">
        <v>34742771</v>
      </c>
      <c r="D40" s="11">
        <v>33774671</v>
      </c>
      <c r="E40" s="11">
        <v>33251813</v>
      </c>
      <c r="F40" s="11">
        <v>34303404</v>
      </c>
      <c r="G40" s="11">
        <v>29588873</v>
      </c>
      <c r="H40" s="11">
        <v>30919184</v>
      </c>
      <c r="I40" s="12">
        <v>32326564</v>
      </c>
      <c r="J40" s="11">
        <v>7912752</v>
      </c>
      <c r="K40" s="162">
        <v>7633721</v>
      </c>
      <c r="M40" s="77">
        <f>C40/C39</f>
        <v>0.72489401304913803</v>
      </c>
      <c r="N40" s="77">
        <f>D40/D39</f>
        <v>0.74105152099261984</v>
      </c>
      <c r="O40" s="77">
        <f>E40/E39</f>
        <v>0.75855294239760374</v>
      </c>
      <c r="P40" s="77">
        <f>F40/F39</f>
        <v>0.76038387905855909</v>
      </c>
      <c r="Q40" s="77">
        <f>G40/G39</f>
        <v>0.76648171363758644</v>
      </c>
      <c r="R40" s="77">
        <f>H40/H39</f>
        <v>0.770432050859027</v>
      </c>
      <c r="S40" s="77">
        <f>I40/I39</f>
        <v>0.76755320530619175</v>
      </c>
      <c r="T40" s="77">
        <f>J40/J39</f>
        <v>0.78068004463818397</v>
      </c>
      <c r="U40" s="329">
        <f>K40/K39</f>
        <v>0.75795379152589792</v>
      </c>
      <c r="W40" s="107">
        <f t="shared" si="0"/>
        <v>-3.5263458275957595E-2</v>
      </c>
      <c r="X40" s="104">
        <f t="shared" si="1"/>
        <v>-2.2726253112286043</v>
      </c>
    </row>
    <row r="41" spans="1:24" ht="20.100000000000001" customHeight="1" thickBot="1" x14ac:dyDescent="0.3">
      <c r="A41" s="24"/>
      <c r="B41" t="s">
        <v>96</v>
      </c>
      <c r="C41" s="10">
        <v>13185299</v>
      </c>
      <c r="D41" s="11">
        <v>11802013</v>
      </c>
      <c r="E41" s="11">
        <v>10584037</v>
      </c>
      <c r="F41" s="11">
        <v>10809867</v>
      </c>
      <c r="G41" s="11">
        <v>9014622</v>
      </c>
      <c r="H41" s="11">
        <v>9213082</v>
      </c>
      <c r="I41" s="12">
        <v>9789818</v>
      </c>
      <c r="J41" s="11">
        <v>2222965</v>
      </c>
      <c r="K41" s="162">
        <v>2437765</v>
      </c>
      <c r="M41" s="77">
        <f>C41/C39</f>
        <v>0.27510598695086197</v>
      </c>
      <c r="N41" s="77">
        <f>D41/D39</f>
        <v>0.25894847900738016</v>
      </c>
      <c r="O41" s="77">
        <f>E41/E39</f>
        <v>0.24144705760239621</v>
      </c>
      <c r="P41" s="77">
        <f>F41/F39</f>
        <v>0.23961612094144094</v>
      </c>
      <c r="Q41" s="77">
        <f>G41/G39</f>
        <v>0.23351828636241356</v>
      </c>
      <c r="R41" s="77">
        <f>H41/H39</f>
        <v>0.229567949140973</v>
      </c>
      <c r="S41" s="77">
        <f>I41/I39</f>
        <v>0.23244679469380822</v>
      </c>
      <c r="T41" s="77">
        <f>J41/J39</f>
        <v>0.21931995536181603</v>
      </c>
      <c r="U41" s="329">
        <f>K41/K39</f>
        <v>0.24204620847410202</v>
      </c>
      <c r="W41" s="105">
        <f t="shared" si="0"/>
        <v>9.6627702190542814E-2</v>
      </c>
      <c r="X41" s="104">
        <f t="shared" si="1"/>
        <v>2.272625311228599</v>
      </c>
    </row>
    <row r="42" spans="1:24" ht="20.100000000000001" customHeight="1" thickBot="1" x14ac:dyDescent="0.3">
      <c r="A42" s="5" t="s">
        <v>7</v>
      </c>
      <c r="B42" s="6"/>
      <c r="C42" s="13">
        <v>286172</v>
      </c>
      <c r="D42" s="14">
        <v>394480</v>
      </c>
      <c r="E42" s="14">
        <v>483510</v>
      </c>
      <c r="F42" s="14">
        <v>414991</v>
      </c>
      <c r="G42" s="14">
        <v>223402</v>
      </c>
      <c r="H42" s="14">
        <v>221774</v>
      </c>
      <c r="I42" s="15">
        <v>318976</v>
      </c>
      <c r="J42" s="14">
        <v>57045</v>
      </c>
      <c r="K42" s="161">
        <v>53340</v>
      </c>
      <c r="M42" s="135">
        <f>C42/C45</f>
        <v>2.6077941782142256E-3</v>
      </c>
      <c r="N42" s="135">
        <f>D42/D45</f>
        <v>3.5107413484628653E-3</v>
      </c>
      <c r="O42" s="135">
        <f>E42/E45</f>
        <v>4.2006404719159935E-3</v>
      </c>
      <c r="P42" s="135">
        <f>F42/F45</f>
        <v>3.3305584765454376E-3</v>
      </c>
      <c r="Q42" s="135">
        <f>G42/G45</f>
        <v>1.987517293202901E-3</v>
      </c>
      <c r="R42" s="135">
        <f>H42/H45</f>
        <v>1.8841863846000664E-3</v>
      </c>
      <c r="S42" s="135">
        <f>I42/I45</f>
        <v>2.5602513607937125E-3</v>
      </c>
      <c r="T42" s="135">
        <f>J42/J45</f>
        <v>2.0026139825952151E-3</v>
      </c>
      <c r="U42" s="328">
        <f>K42/K45</f>
        <v>1.8992109337580578E-3</v>
      </c>
      <c r="W42" s="64">
        <f t="shared" si="0"/>
        <v>-6.4948724691033397E-2</v>
      </c>
      <c r="X42" s="130">
        <f t="shared" si="1"/>
        <v>-1.0340304883715738E-2</v>
      </c>
    </row>
    <row r="43" spans="1:24" ht="20.100000000000001" customHeight="1" x14ac:dyDescent="0.25">
      <c r="A43" s="24"/>
      <c r="B43" t="s">
        <v>95</v>
      </c>
      <c r="C43" s="10">
        <v>262078</v>
      </c>
      <c r="D43" s="11">
        <v>372736</v>
      </c>
      <c r="E43" s="11">
        <v>461184</v>
      </c>
      <c r="F43" s="11">
        <v>398506</v>
      </c>
      <c r="G43" s="11">
        <v>212010</v>
      </c>
      <c r="H43" s="11">
        <v>213192</v>
      </c>
      <c r="I43" s="12">
        <v>303763</v>
      </c>
      <c r="J43" s="11">
        <v>54007</v>
      </c>
      <c r="K43" s="162">
        <v>52045</v>
      </c>
      <c r="M43" s="77">
        <f>C43/C42</f>
        <v>0.91580587898187105</v>
      </c>
      <c r="N43" s="77">
        <f>D43/D42</f>
        <v>0.94487933482052322</v>
      </c>
      <c r="O43" s="77">
        <f>E43/E42</f>
        <v>0.95382515356455921</v>
      </c>
      <c r="P43" s="77">
        <f>F43/F42</f>
        <v>0.96027624695475322</v>
      </c>
      <c r="Q43" s="77">
        <f>G43/G42</f>
        <v>0.94900672330596858</v>
      </c>
      <c r="R43" s="77">
        <f>H43/H42</f>
        <v>0.96130294804620919</v>
      </c>
      <c r="S43" s="77">
        <f>I43/I42</f>
        <v>0.9523067566211878</v>
      </c>
      <c r="T43" s="77">
        <f>J43/J42</f>
        <v>0.94674379875536852</v>
      </c>
      <c r="U43" s="329">
        <f>K43/K42</f>
        <v>0.97572178477690286</v>
      </c>
      <c r="W43" s="107">
        <f t="shared" si="0"/>
        <v>-3.6328624067250542E-2</v>
      </c>
      <c r="X43" s="104">
        <f t="shared" si="1"/>
        <v>2.8977986021534341</v>
      </c>
    </row>
    <row r="44" spans="1:24" ht="20.100000000000001" customHeight="1" thickBot="1" x14ac:dyDescent="0.3">
      <c r="A44" s="24"/>
      <c r="B44" t="s">
        <v>96</v>
      </c>
      <c r="C44" s="10">
        <v>24094</v>
      </c>
      <c r="D44" s="11">
        <v>21744</v>
      </c>
      <c r="E44" s="11">
        <v>22326</v>
      </c>
      <c r="F44" s="11">
        <v>16485</v>
      </c>
      <c r="G44" s="11">
        <v>11392</v>
      </c>
      <c r="H44" s="11">
        <v>8582</v>
      </c>
      <c r="I44" s="12">
        <v>15213</v>
      </c>
      <c r="J44" s="11">
        <v>3038</v>
      </c>
      <c r="K44" s="162">
        <v>1295</v>
      </c>
      <c r="M44" s="77">
        <f>C44/C42</f>
        <v>8.4194121018128953E-2</v>
      </c>
      <c r="N44" s="77">
        <f>D44/D42</f>
        <v>5.512066517947678E-2</v>
      </c>
      <c r="O44" s="77">
        <f>E44/E42</f>
        <v>4.6174846435440842E-2</v>
      </c>
      <c r="P44" s="77">
        <f>F44/F42</f>
        <v>3.9723753045246765E-2</v>
      </c>
      <c r="Q44" s="77">
        <f>G44/G42</f>
        <v>5.0993276694031385E-2</v>
      </c>
      <c r="R44" s="77">
        <f>H44/H42</f>
        <v>3.8697051953790799E-2</v>
      </c>
      <c r="S44" s="77">
        <f>I44/I42</f>
        <v>4.76932433788122E-2</v>
      </c>
      <c r="T44" s="77">
        <f>J44/J42</f>
        <v>5.3256201244631429E-2</v>
      </c>
      <c r="U44" s="329">
        <f>K44/K42</f>
        <v>2.4278215223097113E-2</v>
      </c>
      <c r="W44" s="105">
        <f t="shared" si="0"/>
        <v>-0.57373271889400923</v>
      </c>
      <c r="X44" s="104">
        <f t="shared" si="1"/>
        <v>-2.8977986021534319</v>
      </c>
    </row>
    <row r="45" spans="1:24" ht="20.100000000000001" customHeight="1" thickBot="1" x14ac:dyDescent="0.3">
      <c r="A45" s="74" t="s">
        <v>21</v>
      </c>
      <c r="B45" s="100"/>
      <c r="C45" s="83">
        <f t="shared" ref="C45:K46" si="2">C7+C10+C13+C16+C18+C21+C24+C27+C30+C33+C36+C39+C42</f>
        <v>109737188</v>
      </c>
      <c r="D45" s="84">
        <f t="shared" si="2"/>
        <v>112363732</v>
      </c>
      <c r="E45" s="84">
        <f t="shared" si="2"/>
        <v>115103876</v>
      </c>
      <c r="F45" s="84">
        <f t="shared" si="2"/>
        <v>124601025</v>
      </c>
      <c r="G45" s="84">
        <f t="shared" si="2"/>
        <v>112402544</v>
      </c>
      <c r="H45" s="84">
        <f t="shared" si="2"/>
        <v>117702793</v>
      </c>
      <c r="I45" s="84">
        <f t="shared" si="2"/>
        <v>124587767</v>
      </c>
      <c r="J45" s="191">
        <f t="shared" si="2"/>
        <v>28485270</v>
      </c>
      <c r="K45" s="189">
        <f t="shared" si="2"/>
        <v>28085348</v>
      </c>
      <c r="M45" s="89">
        <f>M7+M10+M13+M16+M18+M21+M24+M27+M30+M33+M36+M39+M42</f>
        <v>1.0000000000000002</v>
      </c>
      <c r="N45" s="89">
        <f t="shared" ref="N45:T45" si="3">N7+N10+N13+N16+N18+N21+N24+N27+N30+N33+N36+N39+N42</f>
        <v>1</v>
      </c>
      <c r="O45" s="89">
        <f t="shared" si="3"/>
        <v>1</v>
      </c>
      <c r="P45" s="89">
        <f t="shared" si="3"/>
        <v>0.99999999999999989</v>
      </c>
      <c r="Q45" s="89">
        <f t="shared" ref="Q45:R45" si="4">Q7+Q10+Q13+Q16+Q18+Q21+Q24+Q27+Q30+Q33+Q36+Q39+Q42</f>
        <v>1</v>
      </c>
      <c r="R45" s="89">
        <f t="shared" si="4"/>
        <v>1</v>
      </c>
      <c r="S45" s="89">
        <f t="shared" si="3"/>
        <v>1</v>
      </c>
      <c r="T45" s="89">
        <f t="shared" si="3"/>
        <v>1</v>
      </c>
      <c r="U45" s="330">
        <f>U7+U10+U13+U16+U18+U21+U24+U27+U30+U33+U36+U39+U42</f>
        <v>1</v>
      </c>
      <c r="W45" s="93">
        <f t="shared" si="0"/>
        <v>-1.4039607137302894E-2</v>
      </c>
      <c r="X45" s="133">
        <f t="shared" si="1"/>
        <v>0</v>
      </c>
    </row>
    <row r="46" spans="1:24" ht="20.100000000000001" customHeight="1" x14ac:dyDescent="0.25">
      <c r="A46" s="24"/>
      <c r="B46" t="s">
        <v>95</v>
      </c>
      <c r="C46" s="318">
        <f t="shared" si="2"/>
        <v>60940974</v>
      </c>
      <c r="D46" s="319">
        <f t="shared" si="2"/>
        <v>61562776</v>
      </c>
      <c r="E46" s="319">
        <f t="shared" si="2"/>
        <v>65825292</v>
      </c>
      <c r="F46" s="319">
        <f t="shared" si="2"/>
        <v>72491858</v>
      </c>
      <c r="G46" s="319">
        <f t="shared" ref="G46" si="5">G8+G11+G14+G17+G19+G22+G25+G28+G31+G34+G37+G40+G43</f>
        <v>64347328</v>
      </c>
      <c r="H46" s="319">
        <f t="shared" si="2"/>
        <v>67197504</v>
      </c>
      <c r="I46" s="251">
        <f t="shared" si="2"/>
        <v>69611659</v>
      </c>
      <c r="J46" s="319">
        <f t="shared" si="2"/>
        <v>16871385</v>
      </c>
      <c r="K46" s="190">
        <f t="shared" si="2"/>
        <v>16135998</v>
      </c>
      <c r="M46" s="96">
        <f>C46/C45</f>
        <v>0.55533566251032418</v>
      </c>
      <c r="N46" s="96">
        <f>D46/D45</f>
        <v>0.54788831684586625</v>
      </c>
      <c r="O46" s="96">
        <f>E46/E45</f>
        <v>0.57187728413246486</v>
      </c>
      <c r="P46" s="96">
        <f>F46/F45</f>
        <v>0.58179182715390987</v>
      </c>
      <c r="Q46" s="96">
        <f>G46/G45</f>
        <v>0.57247216753385932</v>
      </c>
      <c r="R46" s="96">
        <f>H46/H45</f>
        <v>0.57090832160626803</v>
      </c>
      <c r="S46" s="96">
        <f>I46/I45</f>
        <v>0.55873590703331255</v>
      </c>
      <c r="T46" s="96">
        <f>J46/J45</f>
        <v>0.59228453864049735</v>
      </c>
      <c r="U46" s="329">
        <f>K46/K45</f>
        <v>0.57453437999059154</v>
      </c>
      <c r="W46" s="107">
        <f t="shared" si="0"/>
        <v>-4.3587826369915691E-2</v>
      </c>
      <c r="X46" s="104">
        <f t="shared" si="1"/>
        <v>-1.7750158649905812</v>
      </c>
    </row>
    <row r="47" spans="1:24" ht="20.100000000000001" customHeight="1" thickBot="1" x14ac:dyDescent="0.3">
      <c r="A47" s="31"/>
      <c r="B47" s="25" t="s">
        <v>96</v>
      </c>
      <c r="C47" s="32">
        <f t="shared" ref="C47:K47" si="6">C9+C12+C15+C20+C23+C26+C29+C32+C35+C38+C41+C44</f>
        <v>48796214</v>
      </c>
      <c r="D47" s="33">
        <f t="shared" si="6"/>
        <v>50800956</v>
      </c>
      <c r="E47" s="33">
        <f t="shared" si="6"/>
        <v>49278584</v>
      </c>
      <c r="F47" s="33">
        <f t="shared" si="6"/>
        <v>52109167</v>
      </c>
      <c r="G47" s="33">
        <f t="shared" ref="G47" si="7">G9+G12+G15+G20+G23+G26+G29+G32+G35+G38+G41+G44</f>
        <v>48055216</v>
      </c>
      <c r="H47" s="33">
        <f t="shared" si="6"/>
        <v>50505289</v>
      </c>
      <c r="I47" s="43">
        <f t="shared" si="6"/>
        <v>54976108</v>
      </c>
      <c r="J47" s="33">
        <f t="shared" si="6"/>
        <v>11613885</v>
      </c>
      <c r="K47" s="163">
        <f t="shared" si="6"/>
        <v>11949350</v>
      </c>
      <c r="M47" s="236">
        <f>C47/C45</f>
        <v>0.44466433748967577</v>
      </c>
      <c r="N47" s="236">
        <f>D47/D45</f>
        <v>0.45211168315413375</v>
      </c>
      <c r="O47" s="236">
        <f>E47/E45</f>
        <v>0.42812271586753514</v>
      </c>
      <c r="P47" s="236">
        <f>F47/F45</f>
        <v>0.41820817284609013</v>
      </c>
      <c r="Q47" s="236">
        <f>G47/G45</f>
        <v>0.42752783246614062</v>
      </c>
      <c r="R47" s="236">
        <f>H47/H45</f>
        <v>0.42909167839373191</v>
      </c>
      <c r="S47" s="236">
        <f>I47/I45</f>
        <v>0.4412640929666875</v>
      </c>
      <c r="T47" s="236">
        <f>J47/J45</f>
        <v>0.40771546135950265</v>
      </c>
      <c r="U47" s="331">
        <f>K47/K45</f>
        <v>0.42546562000940846</v>
      </c>
      <c r="W47" s="105">
        <f t="shared" si="0"/>
        <v>2.8884821917902578E-2</v>
      </c>
      <c r="X47" s="106">
        <f t="shared" si="1"/>
        <v>1.7750158649905812</v>
      </c>
    </row>
    <row r="50" spans="1:24" x14ac:dyDescent="0.25">
      <c r="A50" s="1" t="s">
        <v>23</v>
      </c>
      <c r="M50" s="1" t="s">
        <v>25</v>
      </c>
    </row>
    <row r="51" spans="1:24" ht="15.75" thickBot="1" x14ac:dyDescent="0.3"/>
    <row r="52" spans="1:24" ht="24" customHeight="1" x14ac:dyDescent="0.25">
      <c r="A52" s="395" t="s">
        <v>29</v>
      </c>
      <c r="B52" s="415"/>
      <c r="C52" s="397">
        <v>2016</v>
      </c>
      <c r="D52" s="392">
        <v>2017</v>
      </c>
      <c r="E52" s="407">
        <v>2018</v>
      </c>
      <c r="F52" s="392">
        <v>2019</v>
      </c>
      <c r="G52" s="392">
        <v>2020</v>
      </c>
      <c r="H52" s="392">
        <v>2021</v>
      </c>
      <c r="I52" s="401">
        <v>2022</v>
      </c>
      <c r="J52" s="403" t="str">
        <f>J5</f>
        <v>janeiro - março</v>
      </c>
      <c r="K52" s="404"/>
      <c r="M52" s="423">
        <v>2016</v>
      </c>
      <c r="N52" s="392">
        <v>2017</v>
      </c>
      <c r="O52" s="392">
        <v>2018</v>
      </c>
      <c r="P52" s="401">
        <v>2019</v>
      </c>
      <c r="Q52" s="425">
        <v>2020</v>
      </c>
      <c r="R52" s="401">
        <v>2021</v>
      </c>
      <c r="S52" s="401">
        <v>2022</v>
      </c>
      <c r="T52" s="403" t="str">
        <f>J52</f>
        <v>janeiro - março</v>
      </c>
      <c r="U52" s="404"/>
      <c r="W52" s="421" t="s">
        <v>91</v>
      </c>
      <c r="X52" s="422"/>
    </row>
    <row r="53" spans="1:24" ht="21.75" customHeight="1" thickBot="1" x14ac:dyDescent="0.3">
      <c r="A53" s="416"/>
      <c r="B53" s="417"/>
      <c r="C53" s="411">
        <v>2016</v>
      </c>
      <c r="D53" s="394">
        <v>2017</v>
      </c>
      <c r="E53" s="414"/>
      <c r="F53" s="394"/>
      <c r="G53" s="394"/>
      <c r="H53" s="394">
        <v>2018</v>
      </c>
      <c r="I53" s="420"/>
      <c r="J53" s="167">
        <v>2022</v>
      </c>
      <c r="K53" s="169">
        <v>2023</v>
      </c>
      <c r="M53" s="424"/>
      <c r="N53" s="394"/>
      <c r="O53" s="394"/>
      <c r="P53" s="420"/>
      <c r="Q53" s="426"/>
      <c r="R53" s="420"/>
      <c r="S53" s="420"/>
      <c r="T53" s="167">
        <v>2022</v>
      </c>
      <c r="U53" s="169">
        <v>2023</v>
      </c>
      <c r="W53" s="131" t="s">
        <v>0</v>
      </c>
      <c r="X53" s="132" t="s">
        <v>38</v>
      </c>
    </row>
    <row r="54" spans="1:24" ht="20.100000000000001" customHeight="1" thickBot="1" x14ac:dyDescent="0.3">
      <c r="A54" s="5" t="s">
        <v>10</v>
      </c>
      <c r="B54" s="6"/>
      <c r="C54" s="13">
        <v>82481768</v>
      </c>
      <c r="D54" s="14">
        <v>93437664</v>
      </c>
      <c r="E54" s="14">
        <v>97313334</v>
      </c>
      <c r="F54" s="14">
        <v>104246485</v>
      </c>
      <c r="G54" s="14">
        <v>83487743</v>
      </c>
      <c r="H54" s="14">
        <v>86536571</v>
      </c>
      <c r="I54" s="15">
        <v>110103029</v>
      </c>
      <c r="J54" s="14">
        <v>19053111</v>
      </c>
      <c r="K54" s="161">
        <v>21789995</v>
      </c>
      <c r="M54" s="135">
        <f>C54/C92</f>
        <v>0.1580080019490965</v>
      </c>
      <c r="N54" s="135">
        <f>D54/D92</f>
        <v>0.16173285522493666</v>
      </c>
      <c r="O54" s="135">
        <f>E54/E92</f>
        <v>0.15611199211573379</v>
      </c>
      <c r="P54" s="135">
        <f>F54/F92</f>
        <v>0.15251053459063599</v>
      </c>
      <c r="Q54" s="135">
        <f t="shared" ref="Q54:R54" si="8">G54/G92</f>
        <v>0.15473623050843721</v>
      </c>
      <c r="R54" s="135">
        <f t="shared" si="8"/>
        <v>0.14917809696183407</v>
      </c>
      <c r="S54" s="135">
        <f>I54/I92</f>
        <v>0.15048172042086663</v>
      </c>
      <c r="T54" s="135">
        <f>J54/J92</f>
        <v>0.1223879827918604</v>
      </c>
      <c r="U54" s="328">
        <f>K54/K92</f>
        <v>0.12787025584884054</v>
      </c>
      <c r="W54" s="102">
        <f>(K54-J54)/J54</f>
        <v>0.14364499319822363</v>
      </c>
      <c r="X54" s="101">
        <f>(U54-T54)*100</f>
        <v>0.54822730569801381</v>
      </c>
    </row>
    <row r="55" spans="1:24" ht="20.100000000000001" customHeight="1" x14ac:dyDescent="0.25">
      <c r="A55" s="24"/>
      <c r="B55" t="s">
        <v>95</v>
      </c>
      <c r="C55" s="10">
        <v>2610251</v>
      </c>
      <c r="D55" s="11">
        <v>2259852</v>
      </c>
      <c r="E55" s="11">
        <v>3686249</v>
      </c>
      <c r="F55" s="11">
        <v>3982815</v>
      </c>
      <c r="G55" s="11">
        <v>2840217</v>
      </c>
      <c r="H55" s="11">
        <v>5038376</v>
      </c>
      <c r="I55" s="12">
        <v>7664673</v>
      </c>
      <c r="J55" s="11">
        <v>1464093</v>
      </c>
      <c r="K55" s="162">
        <v>1872961</v>
      </c>
      <c r="M55" s="77">
        <f>C55/C54</f>
        <v>3.1646399723148512E-2</v>
      </c>
      <c r="N55" s="77">
        <f>D55/D54</f>
        <v>2.4185664573121178E-2</v>
      </c>
      <c r="O55" s="77">
        <f>E55/E54</f>
        <v>3.7880204577103484E-2</v>
      </c>
      <c r="P55" s="77">
        <f>F55/F54</f>
        <v>3.8205748615888581E-2</v>
      </c>
      <c r="Q55" s="77">
        <f t="shared" ref="Q55:R55" si="9">G55/G54</f>
        <v>3.4019568597033457E-2</v>
      </c>
      <c r="R55" s="77">
        <f t="shared" si="9"/>
        <v>5.8222505719576059E-2</v>
      </c>
      <c r="S55" s="77">
        <f>I55/I54</f>
        <v>6.9613643417566651E-2</v>
      </c>
      <c r="T55" s="77">
        <f>J55/J54</f>
        <v>7.6842726628737951E-2</v>
      </c>
      <c r="U55" s="329">
        <f>K55/K54</f>
        <v>8.5955090857065361E-2</v>
      </c>
      <c r="W55" s="107">
        <f t="shared" ref="W55:W94" si="10">(K55-J55)/J55</f>
        <v>0.27926368065416607</v>
      </c>
      <c r="X55" s="104">
        <f t="shared" ref="X55:X94" si="11">(U55-T55)*100</f>
        <v>0.91123642283274098</v>
      </c>
    </row>
    <row r="56" spans="1:24" ht="20.100000000000001" customHeight="1" thickBot="1" x14ac:dyDescent="0.3">
      <c r="A56" s="24"/>
      <c r="B56" t="s">
        <v>96</v>
      </c>
      <c r="C56" s="10">
        <v>79871517</v>
      </c>
      <c r="D56" s="11">
        <v>91177812</v>
      </c>
      <c r="E56" s="11">
        <v>93627085</v>
      </c>
      <c r="F56" s="11">
        <v>100263670</v>
      </c>
      <c r="G56" s="11">
        <v>80647526</v>
      </c>
      <c r="H56" s="11">
        <v>81498195</v>
      </c>
      <c r="I56" s="12">
        <v>102438356</v>
      </c>
      <c r="J56" s="11">
        <v>17589018</v>
      </c>
      <c r="K56" s="162">
        <v>19917034</v>
      </c>
      <c r="M56" s="77">
        <f>C56/C54</f>
        <v>0.96835360027685147</v>
      </c>
      <c r="N56" s="77">
        <f>D56/D54</f>
        <v>0.97581433542687879</v>
      </c>
      <c r="O56" s="77">
        <f>E56/E54</f>
        <v>0.9621197954228965</v>
      </c>
      <c r="P56" s="77">
        <f>F56/F54</f>
        <v>0.96179425138411145</v>
      </c>
      <c r="Q56" s="77">
        <f t="shared" ref="Q56:R56" si="12">G56/G54</f>
        <v>0.96598043140296652</v>
      </c>
      <c r="R56" s="77">
        <f t="shared" si="12"/>
        <v>0.9417774942804239</v>
      </c>
      <c r="S56" s="77">
        <f>I56/I54</f>
        <v>0.9303863565824334</v>
      </c>
      <c r="T56" s="77">
        <f>J56/J54</f>
        <v>0.92315727337126208</v>
      </c>
      <c r="U56" s="329">
        <f>K56/K54</f>
        <v>0.91404490914293468</v>
      </c>
      <c r="W56" s="105">
        <f t="shared" si="10"/>
        <v>0.13235622363909116</v>
      </c>
      <c r="X56" s="104">
        <f t="shared" si="11"/>
        <v>-0.91123642283273965</v>
      </c>
    </row>
    <row r="57" spans="1:24" ht="20.100000000000001" customHeight="1" thickBot="1" x14ac:dyDescent="0.3">
      <c r="A57" s="5" t="s">
        <v>18</v>
      </c>
      <c r="B57" s="6"/>
      <c r="C57" s="13">
        <v>2459083</v>
      </c>
      <c r="D57" s="14">
        <v>3643226</v>
      </c>
      <c r="E57" s="14">
        <v>2343015</v>
      </c>
      <c r="F57" s="14">
        <v>2552109</v>
      </c>
      <c r="G57" s="14">
        <v>1732037</v>
      </c>
      <c r="H57" s="14">
        <v>1838804</v>
      </c>
      <c r="I57" s="15">
        <v>2591105</v>
      </c>
      <c r="J57" s="14">
        <v>550547</v>
      </c>
      <c r="K57" s="161">
        <v>621616</v>
      </c>
      <c r="M57" s="135">
        <f>C57/C92</f>
        <v>4.7107961053525198E-3</v>
      </c>
      <c r="N57" s="135">
        <f>D57/D92</f>
        <v>6.3061223706290968E-3</v>
      </c>
      <c r="O57" s="135">
        <f>E57/E92</f>
        <v>3.7587114136593655E-3</v>
      </c>
      <c r="P57" s="135">
        <f>F57/F92</f>
        <v>3.7336847177492213E-3</v>
      </c>
      <c r="Q57" s="135">
        <f t="shared" ref="Q57:R57" si="13">G57/G92</f>
        <v>3.210158363978555E-3</v>
      </c>
      <c r="R57" s="135">
        <f t="shared" si="13"/>
        <v>3.1698653902730708E-3</v>
      </c>
      <c r="S57" s="135">
        <f>I57/I92</f>
        <v>3.5413552354777601E-3</v>
      </c>
      <c r="T57" s="135">
        <f>J57/J92</f>
        <v>3.5364480247929257E-3</v>
      </c>
      <c r="U57" s="328">
        <f>K57/K92</f>
        <v>3.6478299770024208E-3</v>
      </c>
      <c r="W57" s="102">
        <f t="shared" si="10"/>
        <v>0.12908797977284409</v>
      </c>
      <c r="X57" s="101">
        <f t="shared" si="11"/>
        <v>1.1138195220949509E-2</v>
      </c>
    </row>
    <row r="58" spans="1:24" ht="20.100000000000001" customHeight="1" x14ac:dyDescent="0.25">
      <c r="A58" s="24"/>
      <c r="B58" t="s">
        <v>95</v>
      </c>
      <c r="C58" s="10">
        <v>2378922</v>
      </c>
      <c r="D58" s="11">
        <v>3434817</v>
      </c>
      <c r="E58" s="11">
        <v>1876580</v>
      </c>
      <c r="F58" s="11">
        <v>1704467</v>
      </c>
      <c r="G58" s="11">
        <v>1168661</v>
      </c>
      <c r="H58" s="11">
        <v>1114020</v>
      </c>
      <c r="I58" s="12">
        <v>1632408</v>
      </c>
      <c r="J58" s="11">
        <v>337491</v>
      </c>
      <c r="K58" s="162">
        <v>423293</v>
      </c>
      <c r="M58" s="77">
        <f>C58/C57</f>
        <v>0.96740207630242658</v>
      </c>
      <c r="N58" s="77">
        <f>D58/D57</f>
        <v>0.94279547851272472</v>
      </c>
      <c r="O58" s="77">
        <f>E58/E57</f>
        <v>0.80092530350851365</v>
      </c>
      <c r="P58" s="77">
        <f>F58/F57</f>
        <v>0.66786606684902561</v>
      </c>
      <c r="Q58" s="77">
        <f t="shared" ref="Q58:R58" si="14">G58/G57</f>
        <v>0.67473212177338016</v>
      </c>
      <c r="R58" s="77">
        <f t="shared" si="14"/>
        <v>0.60583944781499277</v>
      </c>
      <c r="S58" s="77">
        <f>I58/I57</f>
        <v>0.63000457333840199</v>
      </c>
      <c r="T58" s="77">
        <f>J58/J57</f>
        <v>0.61301033335936805</v>
      </c>
      <c r="U58" s="329">
        <f>K58/K57</f>
        <v>0.6809557669043268</v>
      </c>
      <c r="W58" s="107">
        <f t="shared" si="10"/>
        <v>0.25423492774622136</v>
      </c>
      <c r="X58" s="104">
        <f t="shared" si="11"/>
        <v>6.7945433544958744</v>
      </c>
    </row>
    <row r="59" spans="1:24" ht="20.100000000000001" customHeight="1" thickBot="1" x14ac:dyDescent="0.3">
      <c r="A59" s="24"/>
      <c r="B59" t="s">
        <v>96</v>
      </c>
      <c r="C59" s="10">
        <v>80161</v>
      </c>
      <c r="D59" s="11">
        <v>208409</v>
      </c>
      <c r="E59" s="11">
        <v>466435</v>
      </c>
      <c r="F59" s="11">
        <v>847642</v>
      </c>
      <c r="G59" s="11">
        <v>563376</v>
      </c>
      <c r="H59" s="11">
        <v>724784</v>
      </c>
      <c r="I59" s="12">
        <v>958697</v>
      </c>
      <c r="J59" s="11">
        <v>213056</v>
      </c>
      <c r="K59" s="162">
        <v>198323</v>
      </c>
      <c r="M59" s="77">
        <f>C59/C57</f>
        <v>3.2597923697573444E-2</v>
      </c>
      <c r="N59" s="77">
        <f>D59/D57</f>
        <v>5.7204521487275291E-2</v>
      </c>
      <c r="O59" s="77">
        <f>E59/E57</f>
        <v>0.1990746964914864</v>
      </c>
      <c r="P59" s="77">
        <f>F59/F57</f>
        <v>0.33213393315097434</v>
      </c>
      <c r="Q59" s="77">
        <f t="shared" ref="Q59:R59" si="15">G59/G57</f>
        <v>0.32526787822661984</v>
      </c>
      <c r="R59" s="77">
        <f t="shared" si="15"/>
        <v>0.39416055218500723</v>
      </c>
      <c r="S59" s="77">
        <f>I59/I57</f>
        <v>0.36999542666159807</v>
      </c>
      <c r="T59" s="77">
        <f>J59/J57</f>
        <v>0.38698966664063195</v>
      </c>
      <c r="U59" s="329">
        <f>K59/K57</f>
        <v>0.3190442330956732</v>
      </c>
      <c r="W59" s="105">
        <f t="shared" si="10"/>
        <v>-6.9150833583658755E-2</v>
      </c>
      <c r="X59" s="104">
        <f t="shared" si="11"/>
        <v>-6.7945433544958744</v>
      </c>
    </row>
    <row r="60" spans="1:24" ht="20.100000000000001" customHeight="1" thickBot="1" x14ac:dyDescent="0.3">
      <c r="A60" s="5" t="s">
        <v>15</v>
      </c>
      <c r="B60" s="6"/>
      <c r="C60" s="13">
        <v>83753681</v>
      </c>
      <c r="D60" s="14">
        <v>105319161</v>
      </c>
      <c r="E60" s="14">
        <v>111596848</v>
      </c>
      <c r="F60" s="14">
        <v>124035711</v>
      </c>
      <c r="G60" s="14">
        <v>101902062</v>
      </c>
      <c r="H60" s="14">
        <v>115644394</v>
      </c>
      <c r="I60" s="15">
        <v>155445346</v>
      </c>
      <c r="J60" s="14">
        <v>33142112</v>
      </c>
      <c r="K60" s="161">
        <v>37258550</v>
      </c>
      <c r="M60" s="135">
        <f>C60/C92</f>
        <v>0.16044456989200337</v>
      </c>
      <c r="N60" s="135">
        <f>D60/D92</f>
        <v>0.18229874216916203</v>
      </c>
      <c r="O60" s="135">
        <f>E60/E92</f>
        <v>0.17902589027642132</v>
      </c>
      <c r="P60" s="135">
        <f>F60/F92</f>
        <v>0.18146177871550903</v>
      </c>
      <c r="Q60" s="135">
        <f t="shared" ref="Q60:R60" si="16">G60/G92</f>
        <v>0.18886533984895315</v>
      </c>
      <c r="R60" s="135">
        <f t="shared" si="16"/>
        <v>0.19935630013840669</v>
      </c>
      <c r="S60" s="135">
        <f>I60/I92</f>
        <v>0.21245267555261244</v>
      </c>
      <c r="T60" s="135">
        <f>J60/J92</f>
        <v>0.212888920509722</v>
      </c>
      <c r="U60" s="328">
        <f>K60/K92</f>
        <v>0.21864439716745313</v>
      </c>
      <c r="W60" s="102">
        <f t="shared" si="10"/>
        <v>0.12420566317559967</v>
      </c>
      <c r="X60" s="101">
        <f t="shared" si="11"/>
        <v>0.57554766577311289</v>
      </c>
    </row>
    <row r="61" spans="1:24" ht="20.100000000000001" customHeight="1" x14ac:dyDescent="0.25">
      <c r="A61" s="24"/>
      <c r="B61" t="s">
        <v>95</v>
      </c>
      <c r="C61" s="10">
        <v>6040950</v>
      </c>
      <c r="D61" s="11">
        <v>5299924</v>
      </c>
      <c r="E61" s="11">
        <v>4849775</v>
      </c>
      <c r="F61" s="11">
        <v>2935756</v>
      </c>
      <c r="G61" s="11">
        <v>1918941</v>
      </c>
      <c r="H61" s="11">
        <v>2538902</v>
      </c>
      <c r="I61" s="12">
        <v>3527286</v>
      </c>
      <c r="J61" s="11">
        <v>866505</v>
      </c>
      <c r="K61" s="162">
        <v>833397</v>
      </c>
      <c r="M61" s="77">
        <f>C61/C60</f>
        <v>7.2127576100207466E-2</v>
      </c>
      <c r="N61" s="77">
        <f>D61/D60</f>
        <v>5.0322504942856505E-2</v>
      </c>
      <c r="O61" s="77">
        <f>E61/E60</f>
        <v>4.3457992648681262E-2</v>
      </c>
      <c r="P61" s="77">
        <f>F61/F60</f>
        <v>2.3668635236831111E-2</v>
      </c>
      <c r="Q61" s="77">
        <f t="shared" ref="Q61:R61" si="17">G61/G60</f>
        <v>1.8831228361208235E-2</v>
      </c>
      <c r="R61" s="77">
        <f t="shared" si="17"/>
        <v>2.1954388900165798E-2</v>
      </c>
      <c r="S61" s="77">
        <f>I61/I60</f>
        <v>2.2691486691405995E-2</v>
      </c>
      <c r="T61" s="77">
        <f>J61/J60</f>
        <v>2.6145135228557551E-2</v>
      </c>
      <c r="U61" s="329">
        <f>K61/K60</f>
        <v>2.2367939707798611E-2</v>
      </c>
      <c r="W61" s="107">
        <f t="shared" si="10"/>
        <v>-3.8208665847283052E-2</v>
      </c>
      <c r="X61" s="104">
        <f t="shared" si="11"/>
        <v>-0.37771955207589403</v>
      </c>
    </row>
    <row r="62" spans="1:24" ht="20.100000000000001" customHeight="1" thickBot="1" x14ac:dyDescent="0.3">
      <c r="A62" s="24"/>
      <c r="B62" t="s">
        <v>96</v>
      </c>
      <c r="C62" s="10">
        <v>77712731</v>
      </c>
      <c r="D62" s="11">
        <v>100019237</v>
      </c>
      <c r="E62" s="11">
        <v>106747073</v>
      </c>
      <c r="F62" s="11">
        <v>121099955</v>
      </c>
      <c r="G62" s="11">
        <v>99983121</v>
      </c>
      <c r="H62" s="11">
        <v>113105492</v>
      </c>
      <c r="I62" s="12">
        <v>151918060</v>
      </c>
      <c r="J62" s="11">
        <v>32275607</v>
      </c>
      <c r="K62" s="162">
        <v>36425153</v>
      </c>
      <c r="M62" s="77">
        <f>C62/C60</f>
        <v>0.92787242389979252</v>
      </c>
      <c r="N62" s="77">
        <f>D62/D60</f>
        <v>0.94967749505714349</v>
      </c>
      <c r="O62" s="77">
        <f>E62/E60</f>
        <v>0.95654200735131878</v>
      </c>
      <c r="P62" s="77">
        <f>F62/F60</f>
        <v>0.97633136476316884</v>
      </c>
      <c r="Q62" s="77">
        <f t="shared" ref="Q62:R62" si="18">G62/G60</f>
        <v>0.98116877163879179</v>
      </c>
      <c r="R62" s="77">
        <f t="shared" si="18"/>
        <v>0.97804561109983423</v>
      </c>
      <c r="S62" s="77">
        <f>I62/I60</f>
        <v>0.97730851330859403</v>
      </c>
      <c r="T62" s="77">
        <f>J62/J60</f>
        <v>0.97385486477144245</v>
      </c>
      <c r="U62" s="329">
        <f>K62/K60</f>
        <v>0.9776320602922014</v>
      </c>
      <c r="W62" s="105">
        <f t="shared" si="10"/>
        <v>0.12856600961834738</v>
      </c>
      <c r="X62" s="104">
        <f t="shared" si="11"/>
        <v>0.37771955207589469</v>
      </c>
    </row>
    <row r="63" spans="1:24" ht="20.100000000000001" customHeight="1" thickBot="1" x14ac:dyDescent="0.3">
      <c r="A63" s="5" t="s">
        <v>8</v>
      </c>
      <c r="B63" s="6"/>
      <c r="C63" s="13">
        <v>379930</v>
      </c>
      <c r="D63" s="14">
        <v>237175</v>
      </c>
      <c r="E63" s="14">
        <v>674966</v>
      </c>
      <c r="F63" s="14">
        <v>662159</v>
      </c>
      <c r="G63" s="14">
        <v>179299</v>
      </c>
      <c r="H63" s="14"/>
      <c r="I63" s="15"/>
      <c r="J63" s="14"/>
      <c r="K63" s="161"/>
      <c r="M63" s="135">
        <f>C63/C92</f>
        <v>7.2782120990083816E-4</v>
      </c>
      <c r="N63" s="135">
        <f>D63/D92</f>
        <v>4.1053027543554974E-4</v>
      </c>
      <c r="O63" s="135">
        <f>E63/E92</f>
        <v>1.0827939249351828E-3</v>
      </c>
      <c r="P63" s="135">
        <f>F63/F92</f>
        <v>9.687254498221301E-4</v>
      </c>
      <c r="Q63" s="135">
        <f t="shared" ref="Q63:R63" si="19">G63/G92</f>
        <v>3.323128688954052E-4</v>
      </c>
      <c r="R63" s="135">
        <f t="shared" si="19"/>
        <v>0</v>
      </c>
      <c r="S63" s="135">
        <f>I63/I92</f>
        <v>0</v>
      </c>
      <c r="T63" s="135">
        <f>J63/J92</f>
        <v>0</v>
      </c>
      <c r="U63" s="328">
        <f>K63/K92</f>
        <v>0</v>
      </c>
      <c r="W63" s="102"/>
      <c r="X63" s="101">
        <f t="shared" si="11"/>
        <v>0</v>
      </c>
    </row>
    <row r="64" spans="1:24" ht="20.100000000000001" customHeight="1" thickBot="1" x14ac:dyDescent="0.3">
      <c r="A64" s="24"/>
      <c r="B64" t="s">
        <v>95</v>
      </c>
      <c r="C64" s="10">
        <v>379930</v>
      </c>
      <c r="D64" s="11">
        <v>237175</v>
      </c>
      <c r="E64" s="11">
        <v>674966</v>
      </c>
      <c r="F64" s="11">
        <v>662159</v>
      </c>
      <c r="G64" s="11">
        <v>179299</v>
      </c>
      <c r="H64" s="11"/>
      <c r="I64" s="12"/>
      <c r="J64" s="11"/>
      <c r="K64" s="162"/>
      <c r="M64" s="77">
        <f>C64/C63</f>
        <v>1</v>
      </c>
      <c r="N64" s="77">
        <f>D64/D63</f>
        <v>1</v>
      </c>
      <c r="O64" s="77">
        <f>E64/E63</f>
        <v>1</v>
      </c>
      <c r="P64" s="77">
        <f>F64/F63</f>
        <v>1</v>
      </c>
      <c r="Q64" s="77">
        <f t="shared" ref="Q64:R64" si="20">G64/G63</f>
        <v>1</v>
      </c>
      <c r="R64" s="77"/>
      <c r="S64" s="77"/>
      <c r="T64" s="77"/>
      <c r="U64" s="329"/>
      <c r="W64" s="155"/>
      <c r="X64" s="104"/>
    </row>
    <row r="65" spans="1:24" ht="20.100000000000001" customHeight="1" thickBot="1" x14ac:dyDescent="0.3">
      <c r="A65" s="5" t="s">
        <v>16</v>
      </c>
      <c r="B65" s="6"/>
      <c r="C65" s="13">
        <v>339653</v>
      </c>
      <c r="D65" s="14">
        <v>184063</v>
      </c>
      <c r="E65" s="14">
        <v>176558</v>
      </c>
      <c r="F65" s="14">
        <v>239017</v>
      </c>
      <c r="G65" s="14">
        <v>451176</v>
      </c>
      <c r="H65" s="14">
        <v>229205</v>
      </c>
      <c r="I65" s="15">
        <v>316641</v>
      </c>
      <c r="J65" s="14">
        <v>45657</v>
      </c>
      <c r="K65" s="161">
        <v>79313</v>
      </c>
      <c r="M65" s="135">
        <f>C65/C92</f>
        <v>6.506636943817266E-4</v>
      </c>
      <c r="N65" s="135">
        <f>D65/D92</f>
        <v>3.185978036786912E-4</v>
      </c>
      <c r="O65" s="135">
        <f>E65/E92</f>
        <v>2.8323786649802506E-4</v>
      </c>
      <c r="P65" s="135">
        <f>F65/F92</f>
        <v>3.4967711809419806E-4</v>
      </c>
      <c r="Q65" s="135">
        <f t="shared" ref="Q65:R65" si="21">G65/G92</f>
        <v>8.3620985580930925E-4</v>
      </c>
      <c r="R65" s="135">
        <f t="shared" si="21"/>
        <v>3.9512041347394242E-4</v>
      </c>
      <c r="S65" s="135">
        <f>I65/I92</f>
        <v>4.3276450129072863E-4</v>
      </c>
      <c r="T65" s="135">
        <f>J65/J92</f>
        <v>2.9327851658072899E-4</v>
      </c>
      <c r="U65" s="328">
        <f>K65/K92</f>
        <v>4.6543258050949941E-4</v>
      </c>
      <c r="W65" s="102">
        <f t="shared" si="10"/>
        <v>0.73714873951420379</v>
      </c>
      <c r="X65" s="101">
        <f t="shared" si="11"/>
        <v>1.7215406392877042E-2</v>
      </c>
    </row>
    <row r="66" spans="1:24" ht="20.100000000000001" customHeight="1" x14ac:dyDescent="0.25">
      <c r="A66" s="24"/>
      <c r="B66" t="s">
        <v>95</v>
      </c>
      <c r="C66" s="10">
        <v>318043</v>
      </c>
      <c r="D66" s="11">
        <v>146731</v>
      </c>
      <c r="E66" s="11">
        <v>113871</v>
      </c>
      <c r="F66" s="11">
        <v>171892</v>
      </c>
      <c r="G66" s="11">
        <v>210239</v>
      </c>
      <c r="H66" s="11">
        <v>162430</v>
      </c>
      <c r="I66" s="12">
        <v>265753</v>
      </c>
      <c r="J66" s="11">
        <v>39329</v>
      </c>
      <c r="K66" s="162">
        <v>67414</v>
      </c>
      <c r="M66" s="77">
        <f>C66/C65</f>
        <v>0.93637624281251752</v>
      </c>
      <c r="N66" s="77">
        <f>D66/D65</f>
        <v>0.79717814009333765</v>
      </c>
      <c r="O66" s="77">
        <f>E66/E65</f>
        <v>0.64494953499699814</v>
      </c>
      <c r="P66" s="77">
        <f>F66/F65</f>
        <v>0.71916223532217372</v>
      </c>
      <c r="Q66" s="77">
        <f t="shared" ref="Q66:R66" si="22">G66/G65</f>
        <v>0.46598001666755323</v>
      </c>
      <c r="R66" s="77">
        <f t="shared" si="22"/>
        <v>0.70866691389803882</v>
      </c>
      <c r="S66" s="77">
        <f>I66/I65</f>
        <v>0.83928802650320078</v>
      </c>
      <c r="T66" s="77">
        <f>J66/J65</f>
        <v>0.86140131852727952</v>
      </c>
      <c r="U66" s="329">
        <f>K66/K65</f>
        <v>0.8499741530392243</v>
      </c>
      <c r="W66" s="107">
        <f t="shared" si="10"/>
        <v>0.71410409621398963</v>
      </c>
      <c r="X66" s="104">
        <f t="shared" si="11"/>
        <v>-1.1427165488055224</v>
      </c>
    </row>
    <row r="67" spans="1:24" ht="20.100000000000001" customHeight="1" thickBot="1" x14ac:dyDescent="0.3">
      <c r="A67" s="24"/>
      <c r="B67" t="s">
        <v>96</v>
      </c>
      <c r="C67" s="10">
        <v>21610</v>
      </c>
      <c r="D67" s="11">
        <v>37332</v>
      </c>
      <c r="E67" s="11">
        <v>62687</v>
      </c>
      <c r="F67" s="11">
        <v>67125</v>
      </c>
      <c r="G67" s="11">
        <v>240937</v>
      </c>
      <c r="H67" s="11">
        <v>66775</v>
      </c>
      <c r="I67" s="12">
        <v>50888</v>
      </c>
      <c r="J67" s="11">
        <v>6328</v>
      </c>
      <c r="K67" s="162">
        <v>11899</v>
      </c>
      <c r="M67" s="77">
        <f>C67/C65</f>
        <v>6.3623757187482519E-2</v>
      </c>
      <c r="N67" s="77">
        <f>D67/D65</f>
        <v>0.20282185990666241</v>
      </c>
      <c r="O67" s="77">
        <f>E67/E65</f>
        <v>0.35505046500300186</v>
      </c>
      <c r="P67" s="77">
        <f>F67/F65</f>
        <v>0.28083776467782628</v>
      </c>
      <c r="Q67" s="77">
        <f t="shared" ref="Q67:R67" si="23">G67/G65</f>
        <v>0.53401998333244671</v>
      </c>
      <c r="R67" s="77">
        <f t="shared" si="23"/>
        <v>0.29133308610196113</v>
      </c>
      <c r="S67" s="77">
        <f>I67/I65</f>
        <v>0.16071197349679922</v>
      </c>
      <c r="T67" s="77">
        <f>J67/J65</f>
        <v>0.1385986814727205</v>
      </c>
      <c r="U67" s="329">
        <f>K67/K65</f>
        <v>0.15002584696077567</v>
      </c>
      <c r="W67" s="105">
        <f t="shared" si="10"/>
        <v>0.88037294563843238</v>
      </c>
      <c r="X67" s="104">
        <f t="shared" si="11"/>
        <v>1.1427165488055169</v>
      </c>
    </row>
    <row r="68" spans="1:24" ht="20.100000000000001" customHeight="1" thickBot="1" x14ac:dyDescent="0.3">
      <c r="A68" s="5" t="s">
        <v>19</v>
      </c>
      <c r="B68" s="6"/>
      <c r="C68" s="13">
        <v>2716697</v>
      </c>
      <c r="D68" s="14">
        <v>2538731</v>
      </c>
      <c r="E68" s="14">
        <v>3441297</v>
      </c>
      <c r="F68" s="14">
        <v>3002154</v>
      </c>
      <c r="G68" s="14">
        <v>2009575</v>
      </c>
      <c r="H68" s="14">
        <v>2068469</v>
      </c>
      <c r="I68" s="15">
        <v>2556411</v>
      </c>
      <c r="J68" s="14">
        <v>573959</v>
      </c>
      <c r="K68" s="161">
        <v>636857</v>
      </c>
      <c r="M68" s="135">
        <f>C68/C92</f>
        <v>5.2042999959834111E-3</v>
      </c>
      <c r="N68" s="135">
        <f>D68/D92</f>
        <v>4.3943330312502102E-3</v>
      </c>
      <c r="O68" s="135">
        <f>E68/E92</f>
        <v>5.5205973123056114E-3</v>
      </c>
      <c r="P68" s="135">
        <f>F68/F92</f>
        <v>4.39209160350506E-3</v>
      </c>
      <c r="Q68" s="135">
        <f t="shared" ref="Q68:R68" si="24">G68/G92</f>
        <v>3.7245474515222275E-3</v>
      </c>
      <c r="R68" s="135">
        <f t="shared" si="24"/>
        <v>3.5657787855327425E-3</v>
      </c>
      <c r="S68" s="135">
        <f>I68/I92</f>
        <v>3.4939377134014004E-3</v>
      </c>
      <c r="T68" s="135">
        <f>J68/J92</f>
        <v>3.6868354052644421E-3</v>
      </c>
      <c r="U68" s="328">
        <f>K68/K92</f>
        <v>3.7372687570201386E-3</v>
      </c>
      <c r="W68" s="102">
        <f t="shared" si="10"/>
        <v>0.10958622480002927</v>
      </c>
      <c r="X68" s="101">
        <f t="shared" si="11"/>
        <v>5.0433351755696521E-3</v>
      </c>
    </row>
    <row r="69" spans="1:24" ht="20.100000000000001" customHeight="1" x14ac:dyDescent="0.25">
      <c r="A69" s="24"/>
      <c r="B69" t="s">
        <v>95</v>
      </c>
      <c r="C69" s="10">
        <v>1407726</v>
      </c>
      <c r="D69" s="11">
        <v>1047060</v>
      </c>
      <c r="E69" s="11">
        <v>1453617</v>
      </c>
      <c r="F69" s="11">
        <v>1213740</v>
      </c>
      <c r="G69" s="11">
        <v>779204</v>
      </c>
      <c r="H69" s="11">
        <v>586787</v>
      </c>
      <c r="I69" s="12">
        <v>609998</v>
      </c>
      <c r="J69" s="11">
        <v>115189</v>
      </c>
      <c r="K69" s="162">
        <v>150169</v>
      </c>
      <c r="M69" s="77">
        <f>C69/C68</f>
        <v>0.51817556392928621</v>
      </c>
      <c r="N69" s="77">
        <f>D69/D68</f>
        <v>0.41243440128158515</v>
      </c>
      <c r="O69" s="77">
        <f>E69/E68</f>
        <v>0.42240382042003349</v>
      </c>
      <c r="P69" s="77">
        <f>F69/F68</f>
        <v>0.40428971998105362</v>
      </c>
      <c r="Q69" s="77">
        <f t="shared" ref="Q69:R69" si="25">G69/G68</f>
        <v>0.38774566761628704</v>
      </c>
      <c r="R69" s="77">
        <f t="shared" si="25"/>
        <v>0.28368179556957346</v>
      </c>
      <c r="S69" s="77">
        <f>I69/I68</f>
        <v>0.23861499578901826</v>
      </c>
      <c r="T69" s="77">
        <f>J69/J68</f>
        <v>0.20069203549382447</v>
      </c>
      <c r="U69" s="329">
        <f>K69/K68</f>
        <v>0.23579704706080015</v>
      </c>
      <c r="W69" s="107">
        <f t="shared" si="10"/>
        <v>0.30367483006189827</v>
      </c>
      <c r="X69" s="104">
        <f t="shared" si="11"/>
        <v>3.5105011566975679</v>
      </c>
    </row>
    <row r="70" spans="1:24" ht="20.100000000000001" customHeight="1" thickBot="1" x14ac:dyDescent="0.3">
      <c r="A70" s="24"/>
      <c r="B70" t="s">
        <v>96</v>
      </c>
      <c r="C70" s="10">
        <v>1308971</v>
      </c>
      <c r="D70" s="11">
        <v>1491671</v>
      </c>
      <c r="E70" s="11">
        <v>1987680</v>
      </c>
      <c r="F70" s="11">
        <v>1788414</v>
      </c>
      <c r="G70" s="11">
        <v>1230371</v>
      </c>
      <c r="H70" s="11">
        <v>1481682</v>
      </c>
      <c r="I70" s="12">
        <v>1946413</v>
      </c>
      <c r="J70" s="11">
        <v>458770</v>
      </c>
      <c r="K70" s="162">
        <v>486688</v>
      </c>
      <c r="M70" s="77">
        <f>C70/C68</f>
        <v>0.48182443607071379</v>
      </c>
      <c r="N70" s="77">
        <f>D70/D68</f>
        <v>0.58756559871841485</v>
      </c>
      <c r="O70" s="77">
        <f>E70/E68</f>
        <v>0.57759617957996656</v>
      </c>
      <c r="P70" s="77">
        <f>F70/F68</f>
        <v>0.59571028001894644</v>
      </c>
      <c r="Q70" s="77">
        <f t="shared" ref="Q70:R70" si="26">G70/G68</f>
        <v>0.61225433238371296</v>
      </c>
      <c r="R70" s="77">
        <f t="shared" si="26"/>
        <v>0.7163182044304266</v>
      </c>
      <c r="S70" s="77">
        <f>I70/I68</f>
        <v>0.76138500421098176</v>
      </c>
      <c r="T70" s="77">
        <f>J70/J68</f>
        <v>0.79930796450617558</v>
      </c>
      <c r="U70" s="329">
        <f>K70/K68</f>
        <v>0.76420295293919982</v>
      </c>
      <c r="W70" s="105">
        <f t="shared" si="10"/>
        <v>6.0854022712906249E-2</v>
      </c>
      <c r="X70" s="104">
        <f t="shared" si="11"/>
        <v>-3.5105011566975763</v>
      </c>
    </row>
    <row r="71" spans="1:24" ht="20.100000000000001" customHeight="1" thickBot="1" x14ac:dyDescent="0.3">
      <c r="A71" s="5" t="s">
        <v>20</v>
      </c>
      <c r="B71" s="6"/>
      <c r="C71" s="13">
        <v>33688126</v>
      </c>
      <c r="D71" s="14">
        <v>30997965</v>
      </c>
      <c r="E71" s="14">
        <v>30882257</v>
      </c>
      <c r="F71" s="14">
        <v>32577228</v>
      </c>
      <c r="G71" s="14">
        <v>24438871</v>
      </c>
      <c r="H71" s="14">
        <v>24185672</v>
      </c>
      <c r="I71" s="15">
        <v>35114184</v>
      </c>
      <c r="J71" s="14">
        <v>7292209</v>
      </c>
      <c r="K71" s="161">
        <v>7734442</v>
      </c>
      <c r="M71" s="135">
        <f>C71/C92</f>
        <v>6.4535395005953414E-2</v>
      </c>
      <c r="N71" s="135">
        <f>D71/D92</f>
        <v>5.3654909283826414E-2</v>
      </c>
      <c r="O71" s="135">
        <f>E71/E92</f>
        <v>4.9541932879414698E-2</v>
      </c>
      <c r="P71" s="135">
        <f>F71/F92</f>
        <v>4.7659836758630621E-2</v>
      </c>
      <c r="Q71" s="135">
        <f t="shared" ref="Q71:R71" si="27">G71/G92</f>
        <v>4.5295017454501811E-2</v>
      </c>
      <c r="R71" s="135">
        <f t="shared" si="27"/>
        <v>4.1693037764381893E-2</v>
      </c>
      <c r="S71" s="135">
        <f>I71/I92</f>
        <v>4.7991802473434847E-2</v>
      </c>
      <c r="T71" s="135">
        <f>J71/J92</f>
        <v>4.6841628624671817E-2</v>
      </c>
      <c r="U71" s="328">
        <f>K71/K92</f>
        <v>4.5388035994869111E-2</v>
      </c>
      <c r="W71" s="102">
        <f t="shared" si="10"/>
        <v>6.0644586571778181E-2</v>
      </c>
      <c r="X71" s="101">
        <f t="shared" si="11"/>
        <v>-0.14535926298027066</v>
      </c>
    </row>
    <row r="72" spans="1:24" ht="20.100000000000001" customHeight="1" x14ac:dyDescent="0.25">
      <c r="A72" s="24"/>
      <c r="B72" t="s">
        <v>95</v>
      </c>
      <c r="C72" s="10">
        <v>3749627</v>
      </c>
      <c r="D72" s="11">
        <v>2910766</v>
      </c>
      <c r="E72" s="11">
        <v>5430004</v>
      </c>
      <c r="F72" s="11">
        <v>5877479</v>
      </c>
      <c r="G72" s="11">
        <v>3870010</v>
      </c>
      <c r="H72" s="11">
        <v>3441245</v>
      </c>
      <c r="I72" s="12">
        <v>3853557</v>
      </c>
      <c r="J72" s="11">
        <v>1043530</v>
      </c>
      <c r="K72" s="162">
        <v>800776</v>
      </c>
      <c r="M72" s="77">
        <f>C72/C71</f>
        <v>0.11130411350278137</v>
      </c>
      <c r="N72" s="77">
        <f>D72/D71</f>
        <v>9.3901841620893503E-2</v>
      </c>
      <c r="O72" s="77">
        <f>E72/E71</f>
        <v>0.17582924719524223</v>
      </c>
      <c r="P72" s="77">
        <f>F72/F71</f>
        <v>0.1804167929818952</v>
      </c>
      <c r="Q72" s="77">
        <f t="shared" ref="Q72:R72" si="28">G72/G71</f>
        <v>0.15835469649968692</v>
      </c>
      <c r="R72" s="77">
        <f t="shared" si="28"/>
        <v>0.14228444841226656</v>
      </c>
      <c r="S72" s="77">
        <f>I72/I71</f>
        <v>0.10974360104737163</v>
      </c>
      <c r="T72" s="77">
        <f>J72/J71</f>
        <v>0.14310204219325035</v>
      </c>
      <c r="U72" s="329">
        <f>K72/K71</f>
        <v>0.10353377787305147</v>
      </c>
      <c r="W72" s="107">
        <f t="shared" si="10"/>
        <v>-0.23262771554243769</v>
      </c>
      <c r="X72" s="104">
        <f t="shared" si="11"/>
        <v>-3.9568264320198874</v>
      </c>
    </row>
    <row r="73" spans="1:24" ht="20.100000000000001" customHeight="1" thickBot="1" x14ac:dyDescent="0.3">
      <c r="A73" s="24"/>
      <c r="B73" t="s">
        <v>96</v>
      </c>
      <c r="C73" s="10">
        <v>29938499</v>
      </c>
      <c r="D73" s="11">
        <v>28087199</v>
      </c>
      <c r="E73" s="11">
        <v>25452253</v>
      </c>
      <c r="F73" s="11">
        <v>26699749</v>
      </c>
      <c r="G73" s="11">
        <v>20568861</v>
      </c>
      <c r="H73" s="11">
        <v>20744427</v>
      </c>
      <c r="I73" s="12">
        <v>31260627</v>
      </c>
      <c r="J73" s="11">
        <v>6248679</v>
      </c>
      <c r="K73" s="162">
        <v>6933666</v>
      </c>
      <c r="M73" s="77">
        <f>C73/C71</f>
        <v>0.88869588649721865</v>
      </c>
      <c r="N73" s="77">
        <f>D73/D71</f>
        <v>0.90609815837910646</v>
      </c>
      <c r="O73" s="77">
        <f>E73/E71</f>
        <v>0.82417075280475771</v>
      </c>
      <c r="P73" s="77">
        <f>F73/F71</f>
        <v>0.81958320701810483</v>
      </c>
      <c r="Q73" s="77">
        <f t="shared" ref="Q73:R73" si="29">G73/G71</f>
        <v>0.84164530350031308</v>
      </c>
      <c r="R73" s="77">
        <f t="shared" si="29"/>
        <v>0.85771555158773338</v>
      </c>
      <c r="S73" s="77">
        <f>I73/I71</f>
        <v>0.89025639895262842</v>
      </c>
      <c r="T73" s="77">
        <f>J73/J71</f>
        <v>0.8568979578067496</v>
      </c>
      <c r="U73" s="329">
        <f>K73/K71</f>
        <v>0.89646622212694849</v>
      </c>
      <c r="W73" s="105">
        <f t="shared" si="10"/>
        <v>0.10962108951347957</v>
      </c>
      <c r="X73" s="104">
        <f t="shared" si="11"/>
        <v>3.9568264320198887</v>
      </c>
    </row>
    <row r="74" spans="1:24" ht="20.100000000000001" customHeight="1" thickBot="1" x14ac:dyDescent="0.3">
      <c r="A74" s="5" t="s">
        <v>86</v>
      </c>
      <c r="B74" s="6"/>
      <c r="C74" s="13">
        <v>1956143</v>
      </c>
      <c r="D74" s="14">
        <v>2271046</v>
      </c>
      <c r="E74" s="14">
        <v>3765263</v>
      </c>
      <c r="F74" s="14">
        <v>5572502</v>
      </c>
      <c r="G74" s="14">
        <v>5162818</v>
      </c>
      <c r="H74" s="14">
        <v>5179361</v>
      </c>
      <c r="I74" s="15">
        <v>6566246</v>
      </c>
      <c r="J74" s="14">
        <v>1457617</v>
      </c>
      <c r="K74" s="161">
        <v>1718286</v>
      </c>
      <c r="M74" s="135">
        <f>C74/C92</f>
        <v>3.7473280999106551E-3</v>
      </c>
      <c r="N74" s="135">
        <f>D74/D92</f>
        <v>3.9309924735187246E-3</v>
      </c>
      <c r="O74" s="135">
        <f>E74/E92</f>
        <v>6.0403100336657266E-3</v>
      </c>
      <c r="P74" s="135">
        <f>F74/F92</f>
        <v>8.1524596155677417E-3</v>
      </c>
      <c r="Q74" s="135">
        <f t="shared" ref="Q74:R74" si="30">G74/G92</f>
        <v>9.5687698267410189E-3</v>
      </c>
      <c r="R74" s="135">
        <f t="shared" si="30"/>
        <v>8.928562901554556E-3</v>
      </c>
      <c r="S74" s="135">
        <f>I74/I92</f>
        <v>8.9743216309392717E-3</v>
      </c>
      <c r="T74" s="135">
        <f>J74/J92</f>
        <v>9.3630276080962933E-3</v>
      </c>
      <c r="U74" s="328">
        <f>K74/K92</f>
        <v>1.0083419956795805E-2</v>
      </c>
      <c r="W74" s="102">
        <f t="shared" si="10"/>
        <v>0.17883229956840516</v>
      </c>
      <c r="X74" s="101">
        <f t="shared" si="11"/>
        <v>7.203923486995123E-2</v>
      </c>
    </row>
    <row r="75" spans="1:24" ht="20.100000000000001" customHeight="1" x14ac:dyDescent="0.25">
      <c r="A75" s="24"/>
      <c r="B75" t="s">
        <v>95</v>
      </c>
      <c r="C75" s="10">
        <v>252489</v>
      </c>
      <c r="D75" s="11">
        <v>270462</v>
      </c>
      <c r="E75" s="11">
        <v>1496447</v>
      </c>
      <c r="F75" s="11">
        <v>1134620</v>
      </c>
      <c r="G75" s="11">
        <v>872928</v>
      </c>
      <c r="H75" s="11">
        <v>958244</v>
      </c>
      <c r="I75" s="12">
        <v>985280</v>
      </c>
      <c r="J75" s="11">
        <v>220625</v>
      </c>
      <c r="K75" s="162">
        <v>252346</v>
      </c>
      <c r="M75" s="77">
        <f>C75/C74</f>
        <v>0.12907491936939169</v>
      </c>
      <c r="N75" s="77">
        <f>D75/D74</f>
        <v>0.11909137903855756</v>
      </c>
      <c r="O75" s="77">
        <f>E75/E74</f>
        <v>0.39743492021672855</v>
      </c>
      <c r="P75" s="77">
        <f>F75/F74</f>
        <v>0.20361051463059143</v>
      </c>
      <c r="Q75" s="77">
        <f t="shared" ref="Q75:R75" si="31">G75/G74</f>
        <v>0.16907975450616311</v>
      </c>
      <c r="R75" s="77">
        <f t="shared" si="31"/>
        <v>0.18501201209956208</v>
      </c>
      <c r="S75" s="77">
        <f>I75/I74</f>
        <v>0.15005225207828035</v>
      </c>
      <c r="T75" s="77">
        <f>J75/J74</f>
        <v>0.15136006234833979</v>
      </c>
      <c r="U75" s="329">
        <f>K75/K74</f>
        <v>0.14685913753589333</v>
      </c>
      <c r="W75" s="107">
        <f t="shared" si="10"/>
        <v>0.14377790368271956</v>
      </c>
      <c r="X75" s="104">
        <f t="shared" si="11"/>
        <v>-0.45009248124464607</v>
      </c>
    </row>
    <row r="76" spans="1:24" ht="20.100000000000001" customHeight="1" thickBot="1" x14ac:dyDescent="0.3">
      <c r="A76" s="24"/>
      <c r="B76" t="s">
        <v>96</v>
      </c>
      <c r="C76" s="10">
        <v>1703654</v>
      </c>
      <c r="D76" s="11">
        <v>2000584</v>
      </c>
      <c r="E76" s="11">
        <v>2268816</v>
      </c>
      <c r="F76" s="11">
        <v>4437882</v>
      </c>
      <c r="G76" s="11">
        <v>4289890</v>
      </c>
      <c r="H76" s="11">
        <v>4221117</v>
      </c>
      <c r="I76" s="12">
        <v>5580966</v>
      </c>
      <c r="J76" s="11">
        <v>1236992</v>
      </c>
      <c r="K76" s="162">
        <v>1465940</v>
      </c>
      <c r="M76" s="77">
        <f>C76/C74</f>
        <v>0.87092508063060825</v>
      </c>
      <c r="N76" s="77">
        <f>D76/D74</f>
        <v>0.8809086209614424</v>
      </c>
      <c r="O76" s="77">
        <f>E76/E74</f>
        <v>0.60256507978327145</v>
      </c>
      <c r="P76" s="77">
        <f>F76/F74</f>
        <v>0.79638948536940857</v>
      </c>
      <c r="Q76" s="77">
        <f t="shared" ref="Q76:R76" si="32">G76/G74</f>
        <v>0.83092024549383692</v>
      </c>
      <c r="R76" s="77">
        <f t="shared" si="32"/>
        <v>0.81498798790043792</v>
      </c>
      <c r="S76" s="77">
        <f>I76/I74</f>
        <v>0.84994774792171968</v>
      </c>
      <c r="T76" s="77">
        <f>J76/J74</f>
        <v>0.84863993765166024</v>
      </c>
      <c r="U76" s="329">
        <f>K76/K74</f>
        <v>0.8531408624641067</v>
      </c>
      <c r="W76" s="105">
        <f t="shared" si="10"/>
        <v>0.18508446295529801</v>
      </c>
      <c r="X76" s="104">
        <f t="shared" si="11"/>
        <v>0.45009248124464607</v>
      </c>
    </row>
    <row r="77" spans="1:24" ht="20.100000000000001" customHeight="1" thickBot="1" x14ac:dyDescent="0.3">
      <c r="A77" s="5" t="s">
        <v>9</v>
      </c>
      <c r="B77" s="6"/>
      <c r="C77" s="13">
        <v>16722680</v>
      </c>
      <c r="D77" s="14">
        <v>20815998</v>
      </c>
      <c r="E77" s="14">
        <v>25150475</v>
      </c>
      <c r="F77" s="14">
        <v>23465572</v>
      </c>
      <c r="G77" s="14">
        <v>18127837</v>
      </c>
      <c r="H77" s="14">
        <v>23301790</v>
      </c>
      <c r="I77" s="15">
        <v>30672363</v>
      </c>
      <c r="J77" s="14">
        <v>6665119</v>
      </c>
      <c r="K77" s="161">
        <v>7120172</v>
      </c>
      <c r="M77" s="135">
        <f>C77/C92</f>
        <v>3.2035167505552464E-2</v>
      </c>
      <c r="N77" s="135">
        <f>D77/D92</f>
        <v>3.6030767966294307E-2</v>
      </c>
      <c r="O77" s="135">
        <f>E77/E92</f>
        <v>4.0346893827591594E-2</v>
      </c>
      <c r="P77" s="135">
        <f>F77/F92</f>
        <v>3.432966521792135E-2</v>
      </c>
      <c r="Q77" s="135">
        <f t="shared" ref="Q77:R77" si="33">G77/G92</f>
        <v>3.3598143438269459E-2</v>
      </c>
      <c r="R77" s="135">
        <f t="shared" si="33"/>
        <v>4.0169337054091217E-2</v>
      </c>
      <c r="S77" s="135">
        <f>I77/I92</f>
        <v>4.1921007946233109E-2</v>
      </c>
      <c r="T77" s="135">
        <f>J77/J92</f>
        <v>4.2813505336619401E-2</v>
      </c>
      <c r="U77" s="328">
        <f>K77/K92</f>
        <v>4.178331455917042E-2</v>
      </c>
      <c r="W77" s="102">
        <f t="shared" si="10"/>
        <v>6.8273799762614898E-2</v>
      </c>
      <c r="X77" s="101">
        <f t="shared" si="11"/>
        <v>-0.10301907774489805</v>
      </c>
    </row>
    <row r="78" spans="1:24" ht="20.100000000000001" customHeight="1" x14ac:dyDescent="0.25">
      <c r="A78" s="24"/>
      <c r="B78" t="s">
        <v>95</v>
      </c>
      <c r="C78" s="10">
        <v>14675884</v>
      </c>
      <c r="D78" s="11">
        <v>19309183</v>
      </c>
      <c r="E78" s="11">
        <v>23458655</v>
      </c>
      <c r="F78" s="11">
        <v>21177257</v>
      </c>
      <c r="G78" s="11">
        <v>16947049</v>
      </c>
      <c r="H78" s="11">
        <v>20623790</v>
      </c>
      <c r="I78" s="12">
        <v>26867754</v>
      </c>
      <c r="J78" s="11">
        <v>5879445</v>
      </c>
      <c r="K78" s="162">
        <v>5956238</v>
      </c>
      <c r="M78" s="77">
        <f>C78/C77</f>
        <v>0.87760358985521458</v>
      </c>
      <c r="N78" s="77">
        <f>D78/D77</f>
        <v>0.92761264677292921</v>
      </c>
      <c r="O78" s="77">
        <f>E78/E77</f>
        <v>0.93273208557691256</v>
      </c>
      <c r="P78" s="77">
        <f>F78/F77</f>
        <v>0.90248202771276997</v>
      </c>
      <c r="Q78" s="77">
        <f t="shared" ref="Q78:R78" si="34">G78/G77</f>
        <v>0.93486327133237135</v>
      </c>
      <c r="R78" s="77">
        <f t="shared" si="34"/>
        <v>0.8850732068223085</v>
      </c>
      <c r="S78" s="77">
        <f>I78/I77</f>
        <v>0.8759597035285478</v>
      </c>
      <c r="T78" s="77">
        <f>J78/J77</f>
        <v>0.88212153451423747</v>
      </c>
      <c r="U78" s="329">
        <f>K78/K77</f>
        <v>0.83653007258813405</v>
      </c>
      <c r="W78" s="107">
        <f t="shared" si="10"/>
        <v>1.3061266837261E-2</v>
      </c>
      <c r="X78" s="104">
        <f t="shared" si="11"/>
        <v>-4.559146192610342</v>
      </c>
    </row>
    <row r="79" spans="1:24" ht="20.100000000000001" customHeight="1" thickBot="1" x14ac:dyDescent="0.3">
      <c r="A79" s="24"/>
      <c r="B79" t="s">
        <v>96</v>
      </c>
      <c r="C79" s="10">
        <v>2046796</v>
      </c>
      <c r="D79" s="11">
        <v>1506815</v>
      </c>
      <c r="E79" s="11">
        <v>1691820</v>
      </c>
      <c r="F79" s="11">
        <v>2288315</v>
      </c>
      <c r="G79" s="11">
        <v>1180788</v>
      </c>
      <c r="H79" s="11">
        <v>2678000</v>
      </c>
      <c r="I79" s="12">
        <v>3804609</v>
      </c>
      <c r="J79" s="11">
        <v>785674</v>
      </c>
      <c r="K79" s="162">
        <v>1163934</v>
      </c>
      <c r="M79" s="77">
        <f>C79/C77</f>
        <v>0.1223964101447854</v>
      </c>
      <c r="N79" s="77">
        <f>D79/D77</f>
        <v>7.2387353227070836E-2</v>
      </c>
      <c r="O79" s="77">
        <f>E79/E77</f>
        <v>6.7267914423087438E-2</v>
      </c>
      <c r="P79" s="77">
        <f>F79/F77</f>
        <v>9.7517972287229984E-2</v>
      </c>
      <c r="Q79" s="77">
        <f t="shared" ref="Q79:R79" si="35">G79/G77</f>
        <v>6.5136728667628679E-2</v>
      </c>
      <c r="R79" s="77">
        <f t="shared" si="35"/>
        <v>0.1149267931776915</v>
      </c>
      <c r="S79" s="77">
        <f>I79/I77</f>
        <v>0.12404029647145216</v>
      </c>
      <c r="T79" s="77">
        <f>J79/J77</f>
        <v>0.11787846548576252</v>
      </c>
      <c r="U79" s="329">
        <f>K79/K77</f>
        <v>0.16346992741186589</v>
      </c>
      <c r="W79" s="105">
        <f t="shared" si="10"/>
        <v>0.48144650325707611</v>
      </c>
      <c r="X79" s="104">
        <f t="shared" si="11"/>
        <v>4.5591461926103376</v>
      </c>
    </row>
    <row r="80" spans="1:24" ht="20.100000000000001" customHeight="1" thickBot="1" x14ac:dyDescent="0.3">
      <c r="A80" s="5" t="s">
        <v>12</v>
      </c>
      <c r="B80" s="6"/>
      <c r="C80" s="13">
        <v>18206393</v>
      </c>
      <c r="D80" s="14">
        <v>19612202</v>
      </c>
      <c r="E80" s="14">
        <v>19393201</v>
      </c>
      <c r="F80" s="14">
        <v>33026643</v>
      </c>
      <c r="G80" s="14">
        <v>27580400</v>
      </c>
      <c r="H80" s="14">
        <v>27639762</v>
      </c>
      <c r="I80" s="15">
        <v>35594511</v>
      </c>
      <c r="J80" s="14">
        <v>8346626</v>
      </c>
      <c r="K80" s="161">
        <v>8146893</v>
      </c>
      <c r="M80" s="135">
        <f>C80/C92</f>
        <v>3.487747474848038E-2</v>
      </c>
      <c r="N80" s="135">
        <f>D80/D92</f>
        <v>3.3947096822842374E-2</v>
      </c>
      <c r="O80" s="135">
        <f>E80/E92</f>
        <v>3.1110960000721385E-2</v>
      </c>
      <c r="P80" s="135">
        <f>F80/F92</f>
        <v>4.8317321966914149E-2</v>
      </c>
      <c r="Q80" s="135">
        <f t="shared" ref="Q80:R80" si="36">G80/G92</f>
        <v>5.1117529095437417E-2</v>
      </c>
      <c r="R80" s="135">
        <f t="shared" si="36"/>
        <v>4.7647451799748532E-2</v>
      </c>
      <c r="S80" s="135">
        <f>I80/I92</f>
        <v>4.8648282444795063E-2</v>
      </c>
      <c r="T80" s="135">
        <f>J80/J92</f>
        <v>5.3614694170316571E-2</v>
      </c>
      <c r="U80" s="328">
        <f>K80/K92</f>
        <v>4.7808422731768781E-2</v>
      </c>
      <c r="W80" s="102">
        <f t="shared" si="10"/>
        <v>-2.3929789114787221E-2</v>
      </c>
      <c r="X80" s="101">
        <f t="shared" si="11"/>
        <v>-0.58062714385477898</v>
      </c>
    </row>
    <row r="81" spans="1:24" ht="20.100000000000001" customHeight="1" x14ac:dyDescent="0.25">
      <c r="A81" s="24"/>
      <c r="B81" t="s">
        <v>95</v>
      </c>
      <c r="C81" s="10">
        <v>15506833</v>
      </c>
      <c r="D81" s="11">
        <v>16844689</v>
      </c>
      <c r="E81" s="11">
        <v>16555529</v>
      </c>
      <c r="F81" s="11">
        <v>29152805</v>
      </c>
      <c r="G81" s="11">
        <v>24221213</v>
      </c>
      <c r="H81" s="11">
        <v>24282917</v>
      </c>
      <c r="I81" s="12">
        <v>32499374</v>
      </c>
      <c r="J81" s="11">
        <v>7656107</v>
      </c>
      <c r="K81" s="162">
        <v>7327034</v>
      </c>
      <c r="M81" s="77">
        <f>C81/C80</f>
        <v>0.85172461123957943</v>
      </c>
      <c r="N81" s="77">
        <f>D81/D80</f>
        <v>0.85888820643393338</v>
      </c>
      <c r="O81" s="77">
        <f>E81/E80</f>
        <v>0.85367696647912839</v>
      </c>
      <c r="P81" s="77">
        <f>F81/F80</f>
        <v>0.88270566887467183</v>
      </c>
      <c r="Q81" s="77">
        <f t="shared" ref="Q81:R81" si="37">G81/G80</f>
        <v>0.87820383315687955</v>
      </c>
      <c r="R81" s="77">
        <f t="shared" si="37"/>
        <v>0.87855014815250576</v>
      </c>
      <c r="S81" s="77">
        <f>I81/I80</f>
        <v>0.9130445421767418</v>
      </c>
      <c r="T81" s="77">
        <f>J81/J80</f>
        <v>0.91726968478041304</v>
      </c>
      <c r="U81" s="329">
        <f>K81/K80</f>
        <v>0.89936543906983923</v>
      </c>
      <c r="W81" s="107">
        <f t="shared" si="10"/>
        <v>-4.2981766059434642E-2</v>
      </c>
      <c r="X81" s="104">
        <f t="shared" si="11"/>
        <v>-1.7904245710573807</v>
      </c>
    </row>
    <row r="82" spans="1:24" ht="20.100000000000001" customHeight="1" thickBot="1" x14ac:dyDescent="0.3">
      <c r="A82" s="24"/>
      <c r="B82" t="s">
        <v>96</v>
      </c>
      <c r="C82" s="10">
        <v>2699560</v>
      </c>
      <c r="D82" s="11">
        <v>2767513</v>
      </c>
      <c r="E82" s="11">
        <v>2837672</v>
      </c>
      <c r="F82" s="11">
        <v>3873838</v>
      </c>
      <c r="G82" s="11">
        <v>3359187</v>
      </c>
      <c r="H82" s="11">
        <v>3356845</v>
      </c>
      <c r="I82" s="12">
        <v>3095137</v>
      </c>
      <c r="J82" s="11">
        <v>690519</v>
      </c>
      <c r="K82" s="162">
        <v>819859</v>
      </c>
      <c r="M82" s="77">
        <f>C82/C80</f>
        <v>0.1482753887604206</v>
      </c>
      <c r="N82" s="77">
        <f>D82/D80</f>
        <v>0.14111179356606668</v>
      </c>
      <c r="O82" s="77">
        <f>E82/E80</f>
        <v>0.14632303352087156</v>
      </c>
      <c r="P82" s="77">
        <f>F82/F80</f>
        <v>0.11729433112532812</v>
      </c>
      <c r="Q82" s="77">
        <f t="shared" ref="Q82:R82" si="38">G82/G80</f>
        <v>0.12179616684312047</v>
      </c>
      <c r="R82" s="77">
        <f t="shared" si="38"/>
        <v>0.1214498518474942</v>
      </c>
      <c r="S82" s="77">
        <f>I82/I80</f>
        <v>8.6955457823258198E-2</v>
      </c>
      <c r="T82" s="77">
        <f>J82/J80</f>
        <v>8.2730315219586931E-2</v>
      </c>
      <c r="U82" s="329">
        <f>K82/K80</f>
        <v>0.10063456093016074</v>
      </c>
      <c r="W82" s="105">
        <f t="shared" si="10"/>
        <v>0.18730838688001344</v>
      </c>
      <c r="X82" s="104">
        <f t="shared" si="11"/>
        <v>1.7904245710573807</v>
      </c>
    </row>
    <row r="83" spans="1:24" ht="20.100000000000001" customHeight="1" thickBot="1" x14ac:dyDescent="0.3">
      <c r="A83" s="5" t="s">
        <v>11</v>
      </c>
      <c r="B83" s="6"/>
      <c r="C83" s="13">
        <v>49142172</v>
      </c>
      <c r="D83" s="14">
        <v>53572253</v>
      </c>
      <c r="E83" s="14">
        <v>64496107</v>
      </c>
      <c r="F83" s="14">
        <v>76521569</v>
      </c>
      <c r="G83" s="14">
        <v>70400165</v>
      </c>
      <c r="H83" s="14">
        <v>78006716</v>
      </c>
      <c r="I83" s="15">
        <v>89118587</v>
      </c>
      <c r="J83" s="14">
        <v>19973623</v>
      </c>
      <c r="K83" s="161">
        <v>20635250</v>
      </c>
      <c r="M83" s="135">
        <f>C83/C92</f>
        <v>9.4140276056629085E-2</v>
      </c>
      <c r="N83" s="135">
        <f>D83/D92</f>
        <v>9.2729131568643222E-2</v>
      </c>
      <c r="O83" s="135">
        <f>E83/E92</f>
        <v>0.10346594175346538</v>
      </c>
      <c r="P83" s="135">
        <f>F83/F92</f>
        <v>0.11194953379871024</v>
      </c>
      <c r="Q83" s="135">
        <f t="shared" ref="Q83:R83" si="39">G83/G92</f>
        <v>0.13047970597638522</v>
      </c>
      <c r="R83" s="135">
        <f t="shared" si="39"/>
        <v>0.13447370641855283</v>
      </c>
      <c r="S83" s="135">
        <f>I83/I92</f>
        <v>0.12180153820506318</v>
      </c>
      <c r="T83" s="135">
        <f>J83/J92</f>
        <v>0.12830090729094618</v>
      </c>
      <c r="U83" s="328">
        <f>K83/K92</f>
        <v>0.12109386427141386</v>
      </c>
      <c r="W83" s="102">
        <f t="shared" si="10"/>
        <v>3.3125036954988085E-2</v>
      </c>
      <c r="X83" s="101">
        <f t="shared" si="11"/>
        <v>-0.72070430195323165</v>
      </c>
    </row>
    <row r="84" spans="1:24" ht="20.100000000000001" customHeight="1" x14ac:dyDescent="0.25">
      <c r="A84" s="24"/>
      <c r="B84" t="s">
        <v>95</v>
      </c>
      <c r="C84" s="10">
        <v>42070136</v>
      </c>
      <c r="D84" s="11">
        <v>46287720</v>
      </c>
      <c r="E84" s="11">
        <v>56416879</v>
      </c>
      <c r="F84" s="11">
        <v>65619555</v>
      </c>
      <c r="G84" s="11">
        <v>60649418</v>
      </c>
      <c r="H84" s="11">
        <v>67317778</v>
      </c>
      <c r="I84" s="12">
        <v>77713507</v>
      </c>
      <c r="J84" s="11">
        <v>17364929</v>
      </c>
      <c r="K84" s="162">
        <v>17971769</v>
      </c>
      <c r="M84" s="77">
        <f>C84/C83</f>
        <v>0.85609028432849898</v>
      </c>
      <c r="N84" s="77">
        <f>D84/D83</f>
        <v>0.86402414324445154</v>
      </c>
      <c r="O84" s="77">
        <f>E84/E83</f>
        <v>0.87473309047939907</v>
      </c>
      <c r="P84" s="77">
        <f>F84/F83</f>
        <v>0.85753018211113785</v>
      </c>
      <c r="Q84" s="77">
        <f t="shared" ref="Q84:R84" si="40">G84/G83</f>
        <v>0.86149539564289368</v>
      </c>
      <c r="R84" s="77">
        <f t="shared" si="40"/>
        <v>0.86297413161194991</v>
      </c>
      <c r="S84" s="77">
        <f>I84/I83</f>
        <v>0.87202355441295321</v>
      </c>
      <c r="T84" s="77">
        <f>J84/J83</f>
        <v>0.86939304902270365</v>
      </c>
      <c r="U84" s="329">
        <f>K84/K83</f>
        <v>0.87092567330175308</v>
      </c>
      <c r="W84" s="107">
        <f t="shared" si="10"/>
        <v>3.4946298945420395E-2</v>
      </c>
      <c r="X84" s="104">
        <f t="shared" si="11"/>
        <v>0.15326242790494327</v>
      </c>
    </row>
    <row r="85" spans="1:24" ht="20.100000000000001" customHeight="1" thickBot="1" x14ac:dyDescent="0.3">
      <c r="A85" s="24"/>
      <c r="B85" t="s">
        <v>96</v>
      </c>
      <c r="C85" s="10">
        <v>7072036</v>
      </c>
      <c r="D85" s="11">
        <v>7284533</v>
      </c>
      <c r="E85" s="11">
        <v>8079228</v>
      </c>
      <c r="F85" s="11">
        <v>10902014</v>
      </c>
      <c r="G85" s="11">
        <v>9750747</v>
      </c>
      <c r="H85" s="11">
        <v>10688938</v>
      </c>
      <c r="I85" s="12">
        <v>11405080</v>
      </c>
      <c r="J85" s="11">
        <v>2608694</v>
      </c>
      <c r="K85" s="162">
        <v>2663481</v>
      </c>
      <c r="M85" s="77">
        <f>C85/C83</f>
        <v>0.14390971567150104</v>
      </c>
      <c r="N85" s="77">
        <f>D85/D83</f>
        <v>0.13597585675554844</v>
      </c>
      <c r="O85" s="77">
        <f>E85/E83</f>
        <v>0.12526690952060099</v>
      </c>
      <c r="P85" s="77">
        <f>F85/F83</f>
        <v>0.14246981788886215</v>
      </c>
      <c r="Q85" s="77">
        <f t="shared" ref="Q85:R85" si="41">G85/G83</f>
        <v>0.13850460435710626</v>
      </c>
      <c r="R85" s="77">
        <f t="shared" si="41"/>
        <v>0.13702586838805009</v>
      </c>
      <c r="S85" s="77">
        <f>I85/I83</f>
        <v>0.12797644558704685</v>
      </c>
      <c r="T85" s="77">
        <f>J85/J83</f>
        <v>0.13060695097729641</v>
      </c>
      <c r="U85" s="329">
        <f>K85/K83</f>
        <v>0.12907432669824692</v>
      </c>
      <c r="W85" s="105">
        <f t="shared" si="10"/>
        <v>2.1001696634407867E-2</v>
      </c>
      <c r="X85" s="104">
        <f t="shared" si="11"/>
        <v>-0.15326242790494882</v>
      </c>
    </row>
    <row r="86" spans="1:24" ht="20.100000000000001" customHeight="1" thickBot="1" x14ac:dyDescent="0.3">
      <c r="A86" s="5" t="s">
        <v>6</v>
      </c>
      <c r="B86" s="6"/>
      <c r="C86" s="13">
        <v>226269996</v>
      </c>
      <c r="D86" s="14">
        <v>240023988</v>
      </c>
      <c r="E86" s="14">
        <v>256594413</v>
      </c>
      <c r="F86" s="14">
        <v>271544791</v>
      </c>
      <c r="G86" s="14">
        <v>201158193</v>
      </c>
      <c r="H86" s="14">
        <v>212662264</v>
      </c>
      <c r="I86" s="15">
        <v>259304865</v>
      </c>
      <c r="J86" s="14">
        <v>57843950</v>
      </c>
      <c r="K86" s="161">
        <v>63970209</v>
      </c>
      <c r="M86" s="135">
        <f>C86/C92</f>
        <v>0.43345906417755325</v>
      </c>
      <c r="N86" s="135">
        <f>D86/D92</f>
        <v>0.41546163762951022</v>
      </c>
      <c r="O86" s="135">
        <f>E86/E92</f>
        <v>0.41163387721560685</v>
      </c>
      <c r="P86" s="135">
        <f>F86/F92</f>
        <v>0.39726462950489433</v>
      </c>
      <c r="Q86" s="135">
        <f t="shared" ref="Q86:R86" si="42">G86/G92</f>
        <v>0.37282670967292408</v>
      </c>
      <c r="R86" s="135">
        <f t="shared" si="42"/>
        <v>0.36660283013889183</v>
      </c>
      <c r="S86" s="135">
        <f>I86/I92</f>
        <v>0.35440116909681535</v>
      </c>
      <c r="T86" s="135">
        <f>J86/J92</f>
        <v>0.37156159732724137</v>
      </c>
      <c r="U86" s="328">
        <f>K86/K92</f>
        <v>0.37539646023479134</v>
      </c>
      <c r="W86" s="102">
        <f t="shared" si="10"/>
        <v>0.10591010814441268</v>
      </c>
      <c r="X86" s="130">
        <f t="shared" si="11"/>
        <v>0.38348629075499741</v>
      </c>
    </row>
    <row r="87" spans="1:24" ht="20.100000000000001" customHeight="1" x14ac:dyDescent="0.25">
      <c r="A87" s="24"/>
      <c r="B87" t="s">
        <v>95</v>
      </c>
      <c r="C87" s="10">
        <v>158420765</v>
      </c>
      <c r="D87" s="11">
        <v>172448823</v>
      </c>
      <c r="E87" s="11">
        <v>187544772</v>
      </c>
      <c r="F87" s="11">
        <v>198540268</v>
      </c>
      <c r="G87" s="11">
        <v>149292863</v>
      </c>
      <c r="H87" s="11">
        <v>158532595</v>
      </c>
      <c r="I87" s="12">
        <v>193522870</v>
      </c>
      <c r="J87" s="11">
        <v>43501511</v>
      </c>
      <c r="K87" s="162">
        <v>47337528</v>
      </c>
      <c r="M87" s="77">
        <f>C87/C86</f>
        <v>0.70014039775737658</v>
      </c>
      <c r="N87" s="77">
        <f>D87/D86</f>
        <v>0.71846495192805482</v>
      </c>
      <c r="O87" s="77">
        <f>E87/E86</f>
        <v>0.73089967083577922</v>
      </c>
      <c r="P87" s="77">
        <f>F87/F86</f>
        <v>0.73115108291655651</v>
      </c>
      <c r="Q87" s="77">
        <f t="shared" ref="Q87:R87" si="43">G87/G86</f>
        <v>0.7421664550347199</v>
      </c>
      <c r="R87" s="77">
        <f t="shared" si="43"/>
        <v>0.74546650646021528</v>
      </c>
      <c r="S87" s="77">
        <f>I87/I86</f>
        <v>0.74631407320491272</v>
      </c>
      <c r="T87" s="77">
        <f>J87/J86</f>
        <v>0.75204945374581089</v>
      </c>
      <c r="U87" s="329">
        <f>K87/K86</f>
        <v>0.73999333033287418</v>
      </c>
      <c r="W87" s="107">
        <f t="shared" si="10"/>
        <v>8.8181235819601758E-2</v>
      </c>
      <c r="X87" s="104">
        <f t="shared" si="11"/>
        <v>-1.2056123412936715</v>
      </c>
    </row>
    <row r="88" spans="1:24" ht="20.100000000000001" customHeight="1" thickBot="1" x14ac:dyDescent="0.3">
      <c r="A88" s="24"/>
      <c r="B88" t="s">
        <v>96</v>
      </c>
      <c r="C88" s="10">
        <v>67849231</v>
      </c>
      <c r="D88" s="11">
        <v>67575165</v>
      </c>
      <c r="E88" s="11">
        <v>69049641</v>
      </c>
      <c r="F88" s="11">
        <v>73004523</v>
      </c>
      <c r="G88" s="11">
        <v>51865330</v>
      </c>
      <c r="H88" s="11">
        <v>54129669</v>
      </c>
      <c r="I88" s="12">
        <v>65781995</v>
      </c>
      <c r="J88" s="11">
        <v>14342439</v>
      </c>
      <c r="K88" s="162">
        <v>16632681</v>
      </c>
      <c r="M88" s="77">
        <f>C88/C86</f>
        <v>0.29985960224262348</v>
      </c>
      <c r="N88" s="77">
        <f>D88/D86</f>
        <v>0.28153504807194518</v>
      </c>
      <c r="O88" s="77">
        <f>E88/E86</f>
        <v>0.26910032916422072</v>
      </c>
      <c r="P88" s="77">
        <f>F88/F86</f>
        <v>0.26884891708344349</v>
      </c>
      <c r="Q88" s="77">
        <f t="shared" ref="Q88:R88" si="44">G88/G86</f>
        <v>0.25783354496528016</v>
      </c>
      <c r="R88" s="77">
        <f t="shared" si="44"/>
        <v>0.25453349353978477</v>
      </c>
      <c r="S88" s="77">
        <f>I88/I86</f>
        <v>0.25368592679508734</v>
      </c>
      <c r="T88" s="77">
        <f>J88/J86</f>
        <v>0.24795054625418908</v>
      </c>
      <c r="U88" s="329">
        <f>K88/K86</f>
        <v>0.26000666966712582</v>
      </c>
      <c r="W88" s="105">
        <f t="shared" si="10"/>
        <v>0.15968288238841385</v>
      </c>
      <c r="X88" s="104">
        <f t="shared" si="11"/>
        <v>1.2056123412936741</v>
      </c>
    </row>
    <row r="89" spans="1:24" ht="20.100000000000001" customHeight="1" thickBot="1" x14ac:dyDescent="0.3">
      <c r="A89" s="5" t="s">
        <v>7</v>
      </c>
      <c r="B89" s="6"/>
      <c r="C89" s="13">
        <v>3893747</v>
      </c>
      <c r="D89" s="14">
        <v>5074930</v>
      </c>
      <c r="E89" s="14">
        <v>7528183</v>
      </c>
      <c r="F89" s="14">
        <v>6090350</v>
      </c>
      <c r="G89" s="14">
        <v>2918595</v>
      </c>
      <c r="H89" s="14">
        <v>2795978</v>
      </c>
      <c r="I89" s="15">
        <v>4287168</v>
      </c>
      <c r="J89" s="14">
        <v>733426</v>
      </c>
      <c r="K89" s="161">
        <v>695482</v>
      </c>
      <c r="M89" s="135">
        <f>C89/C92</f>
        <v>7.4591415592023761E-3</v>
      </c>
      <c r="N89" s="135">
        <f>D89/D92</f>
        <v>8.784283380272517E-3</v>
      </c>
      <c r="O89" s="135">
        <f>E89/E92</f>
        <v>1.2076861379981093E-2</v>
      </c>
      <c r="P89" s="135">
        <f>F89/F92</f>
        <v>8.9100609420459595E-3</v>
      </c>
      <c r="Q89" s="135">
        <f t="shared" ref="Q89:R89" si="45">G89/G92</f>
        <v>5.4093256381451378E-3</v>
      </c>
      <c r="R89" s="135">
        <f t="shared" si="45"/>
        <v>4.8199122332586398E-3</v>
      </c>
      <c r="S89" s="135">
        <f>I89/I92</f>
        <v>5.8594247790702105E-3</v>
      </c>
      <c r="T89" s="135">
        <f>J89/J92</f>
        <v>4.711174393887854E-3</v>
      </c>
      <c r="U89" s="328">
        <f>K89/K92</f>
        <v>4.0812979203649798E-3</v>
      </c>
      <c r="W89" s="64">
        <f t="shared" si="10"/>
        <v>-5.1735280723617653E-2</v>
      </c>
      <c r="X89" s="130">
        <f t="shared" si="11"/>
        <v>-6.2987647352287429E-2</v>
      </c>
    </row>
    <row r="90" spans="1:24" ht="20.100000000000001" customHeight="1" x14ac:dyDescent="0.25">
      <c r="A90" s="24"/>
      <c r="B90" t="s">
        <v>95</v>
      </c>
      <c r="C90" s="10">
        <v>3760899</v>
      </c>
      <c r="D90" s="11">
        <v>4940255</v>
      </c>
      <c r="E90" s="11">
        <v>7381629</v>
      </c>
      <c r="F90" s="11">
        <v>5962834</v>
      </c>
      <c r="G90" s="11">
        <v>2824469</v>
      </c>
      <c r="H90" s="11">
        <v>2737599</v>
      </c>
      <c r="I90" s="12">
        <v>4132461</v>
      </c>
      <c r="J90" s="11">
        <v>703364</v>
      </c>
      <c r="K90" s="162">
        <v>682867</v>
      </c>
      <c r="M90" s="77">
        <f>C90/C89</f>
        <v>0.96588170726038436</v>
      </c>
      <c r="N90" s="77">
        <f>D90/D89</f>
        <v>0.97346268815530457</v>
      </c>
      <c r="O90" s="77">
        <f>E90/E89</f>
        <v>0.98053261988981932</v>
      </c>
      <c r="P90" s="77">
        <f>F90/F89</f>
        <v>0.97906261544903006</v>
      </c>
      <c r="Q90" s="77">
        <f t="shared" ref="Q90:R90" si="46">G90/G89</f>
        <v>0.96774955072560598</v>
      </c>
      <c r="R90" s="77">
        <f t="shared" si="46"/>
        <v>0.97912036503863764</v>
      </c>
      <c r="S90" s="77">
        <f>I90/I89</f>
        <v>0.9639139403914192</v>
      </c>
      <c r="T90" s="77">
        <f>J90/J89</f>
        <v>0.95901154308682812</v>
      </c>
      <c r="U90" s="329">
        <f>K90/K89</f>
        <v>0.98186150036952791</v>
      </c>
      <c r="W90" s="107">
        <f t="shared" si="10"/>
        <v>-2.9141383408875062E-2</v>
      </c>
      <c r="X90" s="104">
        <f t="shared" si="11"/>
        <v>2.2849957282699784</v>
      </c>
    </row>
    <row r="91" spans="1:24" ht="20.100000000000001" customHeight="1" thickBot="1" x14ac:dyDescent="0.3">
      <c r="A91" s="24"/>
      <c r="B91" t="s">
        <v>96</v>
      </c>
      <c r="C91" s="10">
        <v>132848</v>
      </c>
      <c r="D91" s="11">
        <v>134675</v>
      </c>
      <c r="E91" s="11">
        <v>146554</v>
      </c>
      <c r="F91" s="11">
        <v>127516</v>
      </c>
      <c r="G91" s="11">
        <v>94126</v>
      </c>
      <c r="H91" s="11">
        <v>58379</v>
      </c>
      <c r="I91" s="12">
        <v>154707</v>
      </c>
      <c r="J91" s="11">
        <v>30062</v>
      </c>
      <c r="K91" s="162">
        <v>12615</v>
      </c>
      <c r="M91" s="77">
        <f>C91/C89</f>
        <v>3.4118292739615592E-2</v>
      </c>
      <c r="N91" s="77">
        <f>D91/D89</f>
        <v>2.6537311844695394E-2</v>
      </c>
      <c r="O91" s="77">
        <f>E91/E89</f>
        <v>1.9467380110180638E-2</v>
      </c>
      <c r="P91" s="77">
        <f>F91/F89</f>
        <v>2.0937384550969978E-2</v>
      </c>
      <c r="Q91" s="77">
        <f t="shared" ref="Q91:R91" si="47">G91/G89</f>
        <v>3.2250449274394015E-2</v>
      </c>
      <c r="R91" s="77">
        <f t="shared" si="47"/>
        <v>2.0879634961362355E-2</v>
      </c>
      <c r="S91" s="77">
        <f>I91/I89</f>
        <v>3.6086059608580773E-2</v>
      </c>
      <c r="T91" s="77">
        <f>J91/J89</f>
        <v>4.0988456913171878E-2</v>
      </c>
      <c r="U91" s="329">
        <f>K91/K89</f>
        <v>1.8138499630472104E-2</v>
      </c>
      <c r="W91" s="105">
        <f t="shared" si="10"/>
        <v>-0.58036724103519388</v>
      </c>
      <c r="X91" s="104">
        <f t="shared" si="11"/>
        <v>-2.2849957282699775</v>
      </c>
    </row>
    <row r="92" spans="1:24" ht="20.100000000000001" customHeight="1" thickBot="1" x14ac:dyDescent="0.3">
      <c r="A92" s="74" t="s">
        <v>21</v>
      </c>
      <c r="B92" s="100"/>
      <c r="C92" s="83">
        <f t="shared" ref="C92:K93" si="48">C54+C57+C60+C63+C65+C68+C71+C74+C77+C80+C83+C86+C89</f>
        <v>522010069</v>
      </c>
      <c r="D92" s="84">
        <f t="shared" si="48"/>
        <v>577728402</v>
      </c>
      <c r="E92" s="84">
        <f t="shared" si="48"/>
        <v>623355917</v>
      </c>
      <c r="F92" s="84">
        <f t="shared" si="48"/>
        <v>683536290</v>
      </c>
      <c r="G92" s="84">
        <f t="shared" si="48"/>
        <v>539548771</v>
      </c>
      <c r="H92" s="84">
        <f t="shared" si="48"/>
        <v>580088986</v>
      </c>
      <c r="I92" s="168">
        <f t="shared" si="48"/>
        <v>731670456</v>
      </c>
      <c r="J92" s="191">
        <f t="shared" si="48"/>
        <v>155677956</v>
      </c>
      <c r="K92" s="189">
        <f t="shared" si="48"/>
        <v>170407065</v>
      </c>
      <c r="M92" s="89">
        <f>M54+M57+M60+M63+M65+M68+M71+M74+M77+M80+M83+M86+M89</f>
        <v>0.99999999999999989</v>
      </c>
      <c r="N92" s="89">
        <f t="shared" ref="N92:T92" si="49">N54+N57+N60+N63+N65+N68+N71+N74+N77+N80+N83+N86+N89</f>
        <v>1</v>
      </c>
      <c r="O92" s="89">
        <f t="shared" si="49"/>
        <v>1</v>
      </c>
      <c r="P92" s="89">
        <f t="shared" si="49"/>
        <v>0.99999999999999989</v>
      </c>
      <c r="Q92" s="89">
        <f t="shared" ref="Q92:R92" si="50">Q54+Q57+Q60+Q63+Q65+Q68+Q71+Q74+Q77+Q80+Q83+Q86+Q89</f>
        <v>1</v>
      </c>
      <c r="R92" s="89">
        <f t="shared" si="50"/>
        <v>1</v>
      </c>
      <c r="S92" s="89">
        <f t="shared" si="49"/>
        <v>1</v>
      </c>
      <c r="T92" s="89">
        <f t="shared" si="49"/>
        <v>1</v>
      </c>
      <c r="U92" s="330">
        <f>U54+U57+U60+U63+U65+U68+U71+U74+U77+U80+U83+U86+U89</f>
        <v>1</v>
      </c>
      <c r="W92" s="93">
        <f t="shared" si="10"/>
        <v>9.4612682350479982E-2</v>
      </c>
      <c r="X92" s="133">
        <f t="shared" si="11"/>
        <v>0</v>
      </c>
    </row>
    <row r="93" spans="1:24" ht="20.100000000000001" customHeight="1" x14ac:dyDescent="0.25">
      <c r="A93" s="24"/>
      <c r="B93" t="s">
        <v>95</v>
      </c>
      <c r="C93" s="318">
        <f>C55+C58+C61+C64+C66+C69+C72+C75+C78+C81+C84+C87+C90</f>
        <v>251572455</v>
      </c>
      <c r="D93" s="319">
        <f t="shared" si="48"/>
        <v>275437457</v>
      </c>
      <c r="E93" s="319">
        <f t="shared" si="48"/>
        <v>310938973</v>
      </c>
      <c r="F93" s="319">
        <f t="shared" si="48"/>
        <v>338135647</v>
      </c>
      <c r="G93" s="319">
        <f t="shared" ref="G93" si="51">G55+G58+G61+G64+G66+G69+G72+G75+G78+G81+G84+G87+G90</f>
        <v>265774511</v>
      </c>
      <c r="H93" s="319">
        <f t="shared" si="48"/>
        <v>287334683</v>
      </c>
      <c r="I93" s="251">
        <f t="shared" si="48"/>
        <v>353274921</v>
      </c>
      <c r="J93" s="319">
        <f t="shared" si="48"/>
        <v>79192118</v>
      </c>
      <c r="K93" s="190">
        <f t="shared" si="48"/>
        <v>83675792</v>
      </c>
      <c r="M93" s="96">
        <f>C93/C92</f>
        <v>0.48193027288138385</v>
      </c>
      <c r="N93" s="96">
        <f>D93/D92</f>
        <v>0.47675941851998477</v>
      </c>
      <c r="O93" s="96">
        <f>E93/E92</f>
        <v>0.4988145047157706</v>
      </c>
      <c r="P93" s="96">
        <f>F93/F92</f>
        <v>0.49468572765902452</v>
      </c>
      <c r="Q93" s="96">
        <f t="shared" ref="Q93:R93" si="52">G93/G92</f>
        <v>0.49258663031965277</v>
      </c>
      <c r="R93" s="96">
        <f t="shared" si="52"/>
        <v>0.49532863049394288</v>
      </c>
      <c r="S93" s="96">
        <f t="shared" ref="R93:T93" si="53">I93/I92</f>
        <v>0.48283338230073347</v>
      </c>
      <c r="T93" s="96">
        <f t="shared" si="53"/>
        <v>0.50869191782040102</v>
      </c>
      <c r="U93" s="329">
        <f>K93/K92</f>
        <v>0.49103475844736838</v>
      </c>
      <c r="W93" s="107">
        <f t="shared" si="10"/>
        <v>5.6617680057502694E-2</v>
      </c>
      <c r="X93" s="104">
        <f t="shared" si="11"/>
        <v>-1.7657159373032638</v>
      </c>
    </row>
    <row r="94" spans="1:24" ht="20.100000000000001" customHeight="1" thickBot="1" x14ac:dyDescent="0.3">
      <c r="A94" s="31"/>
      <c r="B94" s="25" t="s">
        <v>96</v>
      </c>
      <c r="C94" s="32">
        <f>C56+C59+C62+C67+C70+C73+C76+C79+C82+C85+C88+C91</f>
        <v>270437614</v>
      </c>
      <c r="D94" s="33">
        <f t="shared" ref="D94:K94" si="54">D56+D59+D62+D67+D70+D73+D76+D79+D82+D85+D88+D91</f>
        <v>302290945</v>
      </c>
      <c r="E94" s="33">
        <f t="shared" si="54"/>
        <v>312416944</v>
      </c>
      <c r="F94" s="33">
        <f t="shared" si="54"/>
        <v>345400643</v>
      </c>
      <c r="G94" s="33">
        <f t="shared" ref="G94" si="55">G56+G59+G62+G67+G70+G73+G76+G79+G82+G85+G88+G91</f>
        <v>273774260</v>
      </c>
      <c r="H94" s="33">
        <f t="shared" si="54"/>
        <v>292754303</v>
      </c>
      <c r="I94" s="43">
        <f t="shared" si="54"/>
        <v>378395535</v>
      </c>
      <c r="J94" s="33">
        <f t="shared" si="54"/>
        <v>76485838</v>
      </c>
      <c r="K94" s="163">
        <f t="shared" si="54"/>
        <v>86731273</v>
      </c>
      <c r="M94" s="236">
        <f>C94/C92</f>
        <v>0.51806972711861621</v>
      </c>
      <c r="N94" s="236">
        <f>D94/D92</f>
        <v>0.52324058148001529</v>
      </c>
      <c r="O94" s="236">
        <f>E94/E92</f>
        <v>0.5011854952842294</v>
      </c>
      <c r="P94" s="236">
        <f>F94/F92</f>
        <v>0.50531427234097548</v>
      </c>
      <c r="Q94" s="236">
        <f t="shared" ref="Q94:R94" si="56">G94/G92</f>
        <v>0.50741336968034723</v>
      </c>
      <c r="R94" s="236">
        <f t="shared" si="56"/>
        <v>0.50467136950605718</v>
      </c>
      <c r="S94" s="236">
        <f t="shared" ref="R94:T94" si="57">I94/I92</f>
        <v>0.51716661769926653</v>
      </c>
      <c r="T94" s="236">
        <f t="shared" si="57"/>
        <v>0.49130808217959904</v>
      </c>
      <c r="U94" s="331">
        <f>K94/K92</f>
        <v>0.50896524155263168</v>
      </c>
      <c r="W94" s="105">
        <f t="shared" si="10"/>
        <v>0.13395205266627266</v>
      </c>
      <c r="X94" s="106">
        <f t="shared" si="11"/>
        <v>1.7657159373032638</v>
      </c>
    </row>
    <row r="97" spans="1:13" x14ac:dyDescent="0.25">
      <c r="A97" s="1" t="s">
        <v>27</v>
      </c>
      <c r="M97" s="1"/>
    </row>
    <row r="98" spans="1:13" ht="15.75" thickBot="1" x14ac:dyDescent="0.3"/>
    <row r="99" spans="1:13" ht="24" customHeight="1" x14ac:dyDescent="0.25">
      <c r="A99" s="395" t="s">
        <v>29</v>
      </c>
      <c r="B99" s="415"/>
      <c r="C99" s="397">
        <v>2016</v>
      </c>
      <c r="D99" s="392">
        <v>2017</v>
      </c>
      <c r="E99" s="407">
        <v>2018</v>
      </c>
      <c r="F99" s="407">
        <v>2019</v>
      </c>
      <c r="G99" s="407">
        <v>2020</v>
      </c>
      <c r="H99" s="392">
        <v>2021</v>
      </c>
      <c r="I99" s="401">
        <v>2022</v>
      </c>
      <c r="J99" s="403" t="str">
        <f>J5</f>
        <v>janeiro - março</v>
      </c>
      <c r="K99" s="404"/>
      <c r="M99" s="399" t="s">
        <v>94</v>
      </c>
    </row>
    <row r="100" spans="1:13" ht="21.75" customHeight="1" thickBot="1" x14ac:dyDescent="0.3">
      <c r="A100" s="416"/>
      <c r="B100" s="417"/>
      <c r="C100" s="411"/>
      <c r="D100" s="394"/>
      <c r="E100" s="414"/>
      <c r="F100" s="414"/>
      <c r="G100" s="414"/>
      <c r="H100" s="394"/>
      <c r="I100" s="420"/>
      <c r="J100" s="167">
        <v>2022</v>
      </c>
      <c r="K100" s="169">
        <v>2023</v>
      </c>
      <c r="M100" s="400"/>
    </row>
    <row r="101" spans="1:13" ht="20.100000000000001" customHeight="1" thickBot="1" x14ac:dyDescent="0.3">
      <c r="A101" s="5" t="s">
        <v>10</v>
      </c>
      <c r="B101" s="6"/>
      <c r="C101" s="113">
        <f>C54/C7</f>
        <v>4.4284264738846284</v>
      </c>
      <c r="D101" s="134">
        <f t="shared" ref="D101:K116" si="58">D54/D7</f>
        <v>4.6757027816022907</v>
      </c>
      <c r="E101" s="134">
        <f t="shared" si="58"/>
        <v>4.7856998097440906</v>
      </c>
      <c r="F101" s="134">
        <f t="shared" si="58"/>
        <v>4.8555469169707486</v>
      </c>
      <c r="G101" s="134">
        <f t="shared" ref="G101:H101" si="59">G54/G7</f>
        <v>4.1952809075036406</v>
      </c>
      <c r="H101" s="134">
        <f t="shared" si="59"/>
        <v>4.2433214686592988</v>
      </c>
      <c r="I101" s="126">
        <f t="shared" si="58"/>
        <v>5.0728738597117591</v>
      </c>
      <c r="J101" s="201">
        <f t="shared" si="58"/>
        <v>4.7331241990091621</v>
      </c>
      <c r="K101" s="186">
        <f t="shared" si="58"/>
        <v>5.5742644923875071</v>
      </c>
      <c r="M101" s="23">
        <f>(K101-J101)/J101</f>
        <v>0.17771354775656009</v>
      </c>
    </row>
    <row r="102" spans="1:13" ht="20.100000000000001" customHeight="1" x14ac:dyDescent="0.25">
      <c r="A102" s="24"/>
      <c r="B102" t="s">
        <v>95</v>
      </c>
      <c r="C102" s="246">
        <f t="shared" ref="C102:K117" si="60">C55/C8</f>
        <v>5.338984749562286</v>
      </c>
      <c r="D102" s="247">
        <f t="shared" si="60"/>
        <v>4.8855432496178866</v>
      </c>
      <c r="E102" s="247">
        <f t="shared" si="58"/>
        <v>5.1600530248522496</v>
      </c>
      <c r="F102" s="247">
        <f t="shared" si="58"/>
        <v>5.4496401401127468</v>
      </c>
      <c r="G102" s="247">
        <f t="shared" ref="G102:H102" si="61">G55/G8</f>
        <v>4.771437067201564</v>
      </c>
      <c r="H102" s="247">
        <f t="shared" si="61"/>
        <v>5.1404289356596511</v>
      </c>
      <c r="I102" s="119">
        <f t="shared" si="60"/>
        <v>5.7281340732021748</v>
      </c>
      <c r="J102" s="166">
        <f t="shared" si="58"/>
        <v>5.4763566587369272</v>
      </c>
      <c r="K102" s="185">
        <f t="shared" si="58"/>
        <v>6.8190741448673835</v>
      </c>
      <c r="M102" s="244">
        <f t="shared" ref="M102:M141" si="62">(K102-J102)/J102</f>
        <v>0.24518444831168867</v>
      </c>
    </row>
    <row r="103" spans="1:13" ht="20.100000000000001" customHeight="1" thickBot="1" x14ac:dyDescent="0.3">
      <c r="A103" s="24"/>
      <c r="B103" t="s">
        <v>96</v>
      </c>
      <c r="C103" s="246">
        <f t="shared" si="60"/>
        <v>4.4038808000674434</v>
      </c>
      <c r="D103" s="247">
        <f t="shared" si="60"/>
        <v>4.6707305422239713</v>
      </c>
      <c r="E103" s="247">
        <f t="shared" si="58"/>
        <v>4.7720691368606083</v>
      </c>
      <c r="F103" s="247">
        <f t="shared" si="58"/>
        <v>4.8346108627887752</v>
      </c>
      <c r="G103" s="247">
        <f t="shared" ref="G103:H103" si="63">G56/G9</f>
        <v>4.1775157289716622</v>
      </c>
      <c r="H103" s="247">
        <f t="shared" si="63"/>
        <v>4.1980282635035531</v>
      </c>
      <c r="I103" s="119">
        <f t="shared" si="60"/>
        <v>5.0298227513866607</v>
      </c>
      <c r="J103" s="166">
        <f t="shared" si="58"/>
        <v>4.6802517738186626</v>
      </c>
      <c r="K103" s="185">
        <f t="shared" si="58"/>
        <v>5.4801888635444378</v>
      </c>
      <c r="M103" s="34">
        <f t="shared" si="62"/>
        <v>0.17091753358240785</v>
      </c>
    </row>
    <row r="104" spans="1:13" ht="20.100000000000001" customHeight="1" thickBot="1" x14ac:dyDescent="0.3">
      <c r="A104" s="5" t="s">
        <v>18</v>
      </c>
      <c r="B104" s="6"/>
      <c r="C104" s="113">
        <f t="shared" si="60"/>
        <v>4.5605208350719852</v>
      </c>
      <c r="D104" s="134">
        <f t="shared" si="60"/>
        <v>5.2979740105632986</v>
      </c>
      <c r="E104" s="134">
        <f t="shared" si="58"/>
        <v>5.4536789402752657</v>
      </c>
      <c r="F104" s="134">
        <f t="shared" si="58"/>
        <v>6.4971067216215594</v>
      </c>
      <c r="G104" s="134">
        <f t="shared" ref="G104:H104" si="64">G57/G10</f>
        <v>6.2842852685277233</v>
      </c>
      <c r="H104" s="134">
        <f t="shared" si="64"/>
        <v>6.1706281691180669</v>
      </c>
      <c r="I104" s="126">
        <f t="shared" si="60"/>
        <v>6.5572362027776654</v>
      </c>
      <c r="J104" s="201">
        <f t="shared" si="58"/>
        <v>6.3630133028212148</v>
      </c>
      <c r="K104" s="186">
        <f t="shared" si="58"/>
        <v>7.1653545122358882</v>
      </c>
      <c r="M104" s="23">
        <f t="shared" si="62"/>
        <v>0.12609453591098632</v>
      </c>
    </row>
    <row r="105" spans="1:13" ht="20.100000000000001" customHeight="1" x14ac:dyDescent="0.25">
      <c r="A105" s="24"/>
      <c r="B105" t="s">
        <v>95</v>
      </c>
      <c r="C105" s="246">
        <f t="shared" si="60"/>
        <v>4.5785039983833249</v>
      </c>
      <c r="D105" s="247">
        <f t="shared" si="60"/>
        <v>5.2679303215832549</v>
      </c>
      <c r="E105" s="247">
        <f t="shared" si="58"/>
        <v>5.0372442227835323</v>
      </c>
      <c r="F105" s="247">
        <f t="shared" si="58"/>
        <v>5.6395793973523736</v>
      </c>
      <c r="G105" s="247">
        <f t="shared" ref="G105:H105" si="65">G58/G11</f>
        <v>5.515543809141751</v>
      </c>
      <c r="H105" s="247">
        <f t="shared" si="65"/>
        <v>5.2113262446846829</v>
      </c>
      <c r="I105" s="119">
        <f t="shared" si="60"/>
        <v>5.4291624816246165</v>
      </c>
      <c r="J105" s="166">
        <f t="shared" si="58"/>
        <v>5.2053026096612989</v>
      </c>
      <c r="K105" s="185">
        <f t="shared" si="58"/>
        <v>6.2194093446958565</v>
      </c>
      <c r="M105" s="244">
        <f t="shared" si="62"/>
        <v>0.19482185976129907</v>
      </c>
    </row>
    <row r="106" spans="1:13" ht="20.100000000000001" customHeight="1" thickBot="1" x14ac:dyDescent="0.3">
      <c r="A106" s="24"/>
      <c r="B106" t="s">
        <v>96</v>
      </c>
      <c r="C106" s="246">
        <f t="shared" si="60"/>
        <v>4.0844288189136861</v>
      </c>
      <c r="D106" s="247">
        <f t="shared" si="60"/>
        <v>5.8476150392817061</v>
      </c>
      <c r="E106" s="247">
        <f t="shared" si="58"/>
        <v>8.1716012613875257</v>
      </c>
      <c r="F106" s="247">
        <f t="shared" si="58"/>
        <v>9.3585576434738442</v>
      </c>
      <c r="G106" s="247">
        <f t="shared" ref="G106:H106" si="66">G59/G12</f>
        <v>8.8401826484018269</v>
      </c>
      <c r="H106" s="247">
        <f t="shared" si="66"/>
        <v>8.6054331306990886</v>
      </c>
      <c r="I106" s="119">
        <f t="shared" si="60"/>
        <v>10.147304134295815</v>
      </c>
      <c r="J106" s="166">
        <f t="shared" si="58"/>
        <v>9.8241342739890261</v>
      </c>
      <c r="K106" s="185">
        <f t="shared" si="58"/>
        <v>10.609479484298936</v>
      </c>
      <c r="M106" s="34">
        <f t="shared" si="62"/>
        <v>7.994039865571026E-2</v>
      </c>
    </row>
    <row r="107" spans="1:13" ht="20.100000000000001" customHeight="1" thickBot="1" x14ac:dyDescent="0.3">
      <c r="A107" s="5" t="s">
        <v>15</v>
      </c>
      <c r="B107" s="6"/>
      <c r="C107" s="113">
        <f t="shared" si="60"/>
        <v>7.1257605298372049</v>
      </c>
      <c r="D107" s="134">
        <f t="shared" si="60"/>
        <v>7.7304463913273862</v>
      </c>
      <c r="E107" s="134">
        <f t="shared" si="58"/>
        <v>8.490370157118889</v>
      </c>
      <c r="F107" s="134">
        <f t="shared" si="58"/>
        <v>9.6136950596966457</v>
      </c>
      <c r="G107" s="134">
        <f t="shared" ref="G107:H107" si="67">G60/G13</f>
        <v>8.2429188369614383</v>
      </c>
      <c r="H107" s="134">
        <f t="shared" si="67"/>
        <v>8.2406598833211362</v>
      </c>
      <c r="I107" s="126">
        <f t="shared" si="60"/>
        <v>9.7048989324229122</v>
      </c>
      <c r="J107" s="201">
        <f t="shared" si="58"/>
        <v>9.1045381059976513</v>
      </c>
      <c r="K107" s="186">
        <f t="shared" si="58"/>
        <v>9.7245618165332335</v>
      </c>
      <c r="M107" s="23">
        <f t="shared" si="62"/>
        <v>6.8100512438641889E-2</v>
      </c>
    </row>
    <row r="108" spans="1:13" ht="20.100000000000001" customHeight="1" x14ac:dyDescent="0.25">
      <c r="A108" s="24"/>
      <c r="B108" t="s">
        <v>95</v>
      </c>
      <c r="C108" s="246">
        <f t="shared" si="60"/>
        <v>3.0953912056548618</v>
      </c>
      <c r="D108" s="247">
        <f t="shared" si="60"/>
        <v>3.3200263100197325</v>
      </c>
      <c r="E108" s="247">
        <f t="shared" si="58"/>
        <v>3.6903177549043553</v>
      </c>
      <c r="F108" s="247">
        <f t="shared" si="58"/>
        <v>4.3069578701672899</v>
      </c>
      <c r="G108" s="247">
        <f t="shared" ref="G108:H108" si="68">G61/G14</f>
        <v>4.2622011758617395</v>
      </c>
      <c r="H108" s="247">
        <f t="shared" si="68"/>
        <v>4.9193612140188803</v>
      </c>
      <c r="I108" s="119">
        <f t="shared" si="60"/>
        <v>6.7383545000229246</v>
      </c>
      <c r="J108" s="166">
        <f t="shared" si="58"/>
        <v>6.2604219348312986</v>
      </c>
      <c r="K108" s="185">
        <f t="shared" si="58"/>
        <v>5.9380753555447887</v>
      </c>
      <c r="M108" s="244">
        <f t="shared" si="62"/>
        <v>-5.1489593296110039E-2</v>
      </c>
    </row>
    <row r="109" spans="1:13" ht="20.100000000000001" customHeight="1" thickBot="1" x14ac:dyDescent="0.3">
      <c r="A109" s="24"/>
      <c r="B109" t="s">
        <v>96</v>
      </c>
      <c r="C109" s="246">
        <f t="shared" si="60"/>
        <v>7.9282096311864461</v>
      </c>
      <c r="D109" s="247">
        <f t="shared" si="60"/>
        <v>8.3158148933040881</v>
      </c>
      <c r="E109" s="247">
        <f t="shared" si="58"/>
        <v>9.0236172501803296</v>
      </c>
      <c r="F109" s="247">
        <f t="shared" si="58"/>
        <v>9.9096961216331767</v>
      </c>
      <c r="G109" s="247">
        <f t="shared" ref="G109:H109" si="69">G62/G15</f>
        <v>8.3933711227516969</v>
      </c>
      <c r="H109" s="247">
        <f t="shared" si="69"/>
        <v>8.3674705114621375</v>
      </c>
      <c r="I109" s="119">
        <f t="shared" si="60"/>
        <v>9.8051251666802202</v>
      </c>
      <c r="J109" s="166">
        <f t="shared" si="58"/>
        <v>9.2169540217575996</v>
      </c>
      <c r="K109" s="185">
        <f t="shared" si="58"/>
        <v>9.8685391480662084</v>
      </c>
      <c r="M109" s="34">
        <f t="shared" si="62"/>
        <v>7.0694192980725823E-2</v>
      </c>
    </row>
    <row r="110" spans="1:13" ht="20.100000000000001" customHeight="1" thickBot="1" x14ac:dyDescent="0.3">
      <c r="A110" s="5" t="s">
        <v>8</v>
      </c>
      <c r="B110" s="6"/>
      <c r="C110" s="113">
        <f t="shared" si="60"/>
        <v>3.5011749527715064</v>
      </c>
      <c r="D110" s="134">
        <f t="shared" si="60"/>
        <v>2.6659959758551306</v>
      </c>
      <c r="E110" s="134">
        <f t="shared" si="58"/>
        <v>2.6054427545742298</v>
      </c>
      <c r="F110" s="134">
        <f t="shared" si="58"/>
        <v>2.2210337066591532</v>
      </c>
      <c r="G110" s="134">
        <f t="shared" ref="G110:H110" si="70">G63/G16</f>
        <v>2.3463848720800891</v>
      </c>
      <c r="H110" s="134"/>
      <c r="I110" s="126"/>
      <c r="J110" s="201"/>
      <c r="K110" s="186"/>
      <c r="M110" s="23"/>
    </row>
    <row r="111" spans="1:13" ht="20.100000000000001" customHeight="1" thickBot="1" x14ac:dyDescent="0.3">
      <c r="A111" s="24"/>
      <c r="B111" t="s">
        <v>95</v>
      </c>
      <c r="C111" s="246">
        <f t="shared" si="60"/>
        <v>3.5011749527715064</v>
      </c>
      <c r="D111" s="247">
        <f t="shared" si="60"/>
        <v>2.6659959758551306</v>
      </c>
      <c r="E111" s="247">
        <f t="shared" si="58"/>
        <v>2.6054427545742298</v>
      </c>
      <c r="F111" s="247">
        <f t="shared" si="58"/>
        <v>2.2210337066591532</v>
      </c>
      <c r="G111" s="247">
        <f t="shared" ref="G111:H111" si="71">G64/G17</f>
        <v>2.3463848720800891</v>
      </c>
      <c r="H111" s="247"/>
      <c r="I111" s="119"/>
      <c r="J111" s="166"/>
      <c r="K111" s="185"/>
      <c r="M111" s="320"/>
    </row>
    <row r="112" spans="1:13" ht="20.100000000000001" customHeight="1" thickBot="1" x14ac:dyDescent="0.3">
      <c r="A112" s="5" t="s">
        <v>16</v>
      </c>
      <c r="B112" s="6"/>
      <c r="C112" s="113">
        <f t="shared" si="60"/>
        <v>10.028136994390316</v>
      </c>
      <c r="D112" s="134">
        <f t="shared" si="60"/>
        <v>6.7565890903751562</v>
      </c>
      <c r="E112" s="134">
        <f t="shared" si="58"/>
        <v>7.4121746431570106</v>
      </c>
      <c r="F112" s="134">
        <f t="shared" si="58"/>
        <v>8.079265819361817</v>
      </c>
      <c r="G112" s="134">
        <f t="shared" ref="G112:H112" si="72">G65/G18</f>
        <v>8.3333518036238718</v>
      </c>
      <c r="H112" s="134">
        <f t="shared" si="72"/>
        <v>7.0151195176445382</v>
      </c>
      <c r="I112" s="126">
        <f t="shared" si="60"/>
        <v>8.3300273597811216</v>
      </c>
      <c r="J112" s="201">
        <f t="shared" si="58"/>
        <v>7.1573914406646812</v>
      </c>
      <c r="K112" s="186">
        <f t="shared" si="58"/>
        <v>9.3950485666903578</v>
      </c>
      <c r="M112" s="23">
        <f t="shared" si="62"/>
        <v>0.31263584569546377</v>
      </c>
    </row>
    <row r="113" spans="1:13" ht="20.100000000000001" customHeight="1" x14ac:dyDescent="0.25">
      <c r="A113" s="24"/>
      <c r="B113" t="s">
        <v>95</v>
      </c>
      <c r="C113" s="246">
        <f t="shared" si="60"/>
        <v>10.740341753343239</v>
      </c>
      <c r="D113" s="247">
        <f t="shared" si="60"/>
        <v>6.7255351331530457</v>
      </c>
      <c r="E113" s="247">
        <f t="shared" si="58"/>
        <v>6.4315730019768429</v>
      </c>
      <c r="F113" s="247">
        <f t="shared" si="58"/>
        <v>7.5746706032697304</v>
      </c>
      <c r="G113" s="247">
        <f t="shared" ref="G113:H113" si="73">G66/G19</f>
        <v>7.2486208798786373</v>
      </c>
      <c r="H113" s="247">
        <f t="shared" si="73"/>
        <v>6.6711844915393463</v>
      </c>
      <c r="I113" s="119">
        <f t="shared" si="60"/>
        <v>8.1918868099010513</v>
      </c>
      <c r="J113" s="166">
        <f t="shared" si="58"/>
        <v>7.2176546155257846</v>
      </c>
      <c r="K113" s="185">
        <f t="shared" si="58"/>
        <v>9.084220455464223</v>
      </c>
      <c r="M113" s="244">
        <f t="shared" si="62"/>
        <v>0.25861113330683594</v>
      </c>
    </row>
    <row r="114" spans="1:13" ht="20.100000000000001" customHeight="1" thickBot="1" x14ac:dyDescent="0.3">
      <c r="A114" s="24"/>
      <c r="B114" t="s">
        <v>96</v>
      </c>
      <c r="C114" s="246">
        <f t="shared" si="60"/>
        <v>5.0751526538280887</v>
      </c>
      <c r="D114" s="247">
        <f t="shared" si="60"/>
        <v>6.8814746543778798</v>
      </c>
      <c r="E114" s="247">
        <f t="shared" si="58"/>
        <v>10.251349141455437</v>
      </c>
      <c r="F114" s="247">
        <f t="shared" si="58"/>
        <v>9.7409664780148013</v>
      </c>
      <c r="G114" s="247">
        <f t="shared" ref="G114:H114" si="74">G67/G20</f>
        <v>9.5849544496161041</v>
      </c>
      <c r="H114" s="247">
        <f t="shared" si="74"/>
        <v>8.0210210210210207</v>
      </c>
      <c r="I114" s="119">
        <f t="shared" si="60"/>
        <v>9.1344462394543164</v>
      </c>
      <c r="J114" s="166">
        <f t="shared" si="58"/>
        <v>6.8043010752688176</v>
      </c>
      <c r="K114" s="185">
        <f t="shared" si="58"/>
        <v>11.654260528893241</v>
      </c>
      <c r="M114" s="34">
        <f t="shared" si="62"/>
        <v>0.71277849113001168</v>
      </c>
    </row>
    <row r="115" spans="1:13" ht="20.100000000000001" customHeight="1" thickBot="1" x14ac:dyDescent="0.3">
      <c r="A115" s="5" t="s">
        <v>19</v>
      </c>
      <c r="B115" s="6"/>
      <c r="C115" s="113">
        <f t="shared" si="60"/>
        <v>2.5565231547833585</v>
      </c>
      <c r="D115" s="134">
        <f t="shared" si="60"/>
        <v>3.3287498623254157</v>
      </c>
      <c r="E115" s="134">
        <f t="shared" si="58"/>
        <v>3.2278217788349703</v>
      </c>
      <c r="F115" s="134">
        <f t="shared" si="58"/>
        <v>3.3963630686523398</v>
      </c>
      <c r="G115" s="134">
        <f t="shared" ref="G115:H115" si="75">G68/G21</f>
        <v>3.9662012137958258</v>
      </c>
      <c r="H115" s="134">
        <f t="shared" si="75"/>
        <v>5.4860148948133372</v>
      </c>
      <c r="I115" s="126">
        <f t="shared" si="60"/>
        <v>7.0639187393098037</v>
      </c>
      <c r="J115" s="201">
        <f t="shared" si="58"/>
        <v>6.9306164342208536</v>
      </c>
      <c r="K115" s="186">
        <f t="shared" si="58"/>
        <v>6.2639002272034308</v>
      </c>
      <c r="M115" s="23">
        <f t="shared" si="62"/>
        <v>-9.6198687857752679E-2</v>
      </c>
    </row>
    <row r="116" spans="1:13" ht="20.100000000000001" customHeight="1" x14ac:dyDescent="0.25">
      <c r="A116" s="24"/>
      <c r="B116" t="s">
        <v>95</v>
      </c>
      <c r="C116" s="246">
        <f t="shared" si="60"/>
        <v>1.7939831246105165</v>
      </c>
      <c r="D116" s="247">
        <f t="shared" si="60"/>
        <v>2.0244388159548348</v>
      </c>
      <c r="E116" s="247">
        <f t="shared" si="58"/>
        <v>1.8923411589803139</v>
      </c>
      <c r="F116" s="247">
        <f t="shared" si="58"/>
        <v>2.0508635241518101</v>
      </c>
      <c r="G116" s="247">
        <f t="shared" ref="G116:H116" si="76">G69/G22</f>
        <v>2.6179499326365159</v>
      </c>
      <c r="H116" s="247">
        <f t="shared" si="76"/>
        <v>3.412603883754878</v>
      </c>
      <c r="I116" s="119">
        <f t="shared" si="60"/>
        <v>4.5373589508996641</v>
      </c>
      <c r="J116" s="166">
        <f t="shared" si="58"/>
        <v>3.7309386538835265</v>
      </c>
      <c r="K116" s="185">
        <f t="shared" si="58"/>
        <v>4.6698697017756627</v>
      </c>
      <c r="M116" s="244">
        <f t="shared" si="62"/>
        <v>0.25166081112451549</v>
      </c>
    </row>
    <row r="117" spans="1:13" ht="20.100000000000001" customHeight="1" thickBot="1" x14ac:dyDescent="0.3">
      <c r="A117" s="24"/>
      <c r="B117" t="s">
        <v>96</v>
      </c>
      <c r="C117" s="246">
        <f t="shared" si="60"/>
        <v>4.7092063606274284</v>
      </c>
      <c r="D117" s="247">
        <f t="shared" si="60"/>
        <v>6.0770926186964775</v>
      </c>
      <c r="E117" s="247">
        <f t="shared" si="60"/>
        <v>6.6705595715119905</v>
      </c>
      <c r="F117" s="247">
        <f t="shared" si="60"/>
        <v>6.1223362192028423</v>
      </c>
      <c r="G117" s="247">
        <f t="shared" ref="G117:H117" si="77">G70/G23</f>
        <v>5.8859287395472553</v>
      </c>
      <c r="H117" s="247">
        <f t="shared" si="77"/>
        <v>7.2242987464468031</v>
      </c>
      <c r="I117" s="119">
        <f t="shared" si="60"/>
        <v>8.5572413368621891</v>
      </c>
      <c r="J117" s="166">
        <f t="shared" si="60"/>
        <v>8.8325215147956335</v>
      </c>
      <c r="K117" s="185">
        <f t="shared" si="60"/>
        <v>7.0012947032252493</v>
      </c>
      <c r="M117" s="34">
        <f t="shared" si="62"/>
        <v>-0.20732774989597691</v>
      </c>
    </row>
    <row r="118" spans="1:13" ht="20.100000000000001" customHeight="1" thickBot="1" x14ac:dyDescent="0.3">
      <c r="A118" s="5" t="s">
        <v>20</v>
      </c>
      <c r="B118" s="6"/>
      <c r="C118" s="113">
        <f t="shared" ref="C118:K133" si="78">C71/C24</f>
        <v>5.3955760221934037</v>
      </c>
      <c r="D118" s="134">
        <f t="shared" si="78"/>
        <v>5.1799325929553977</v>
      </c>
      <c r="E118" s="134">
        <f t="shared" si="78"/>
        <v>4.7635860641355796</v>
      </c>
      <c r="F118" s="134">
        <f t="shared" si="78"/>
        <v>4.9454734137691387</v>
      </c>
      <c r="G118" s="134">
        <f t="shared" ref="G118:H118" si="79">G71/G24</f>
        <v>4.481723753518013</v>
      </c>
      <c r="H118" s="134">
        <f t="shared" si="79"/>
        <v>4.4938626151862877</v>
      </c>
      <c r="I118" s="126">
        <f t="shared" si="78"/>
        <v>5.7510119985456312</v>
      </c>
      <c r="J118" s="201">
        <f t="shared" si="78"/>
        <v>4.9732209412157857</v>
      </c>
      <c r="K118" s="186">
        <f t="shared" si="78"/>
        <v>6.1674034594173914</v>
      </c>
      <c r="M118" s="23">
        <f t="shared" si="62"/>
        <v>0.24012255484263045</v>
      </c>
    </row>
    <row r="119" spans="1:13" ht="20.100000000000001" customHeight="1" x14ac:dyDescent="0.25">
      <c r="A119" s="24"/>
      <c r="B119" t="s">
        <v>95</v>
      </c>
      <c r="C119" s="246">
        <f t="shared" si="78"/>
        <v>2.3501310250034941</v>
      </c>
      <c r="D119" s="247">
        <f t="shared" si="78"/>
        <v>1.7205061094403147</v>
      </c>
      <c r="E119" s="247">
        <f t="shared" si="78"/>
        <v>2.0100056006192144</v>
      </c>
      <c r="F119" s="247">
        <f t="shared" si="78"/>
        <v>2.230289238526634</v>
      </c>
      <c r="G119" s="247">
        <f t="shared" ref="G119:H119" si="80">G72/G25</f>
        <v>2.174360812613283</v>
      </c>
      <c r="H119" s="247">
        <f t="shared" si="80"/>
        <v>2.1928423228582279</v>
      </c>
      <c r="I119" s="119">
        <f t="shared" si="78"/>
        <v>2.4076831039815061</v>
      </c>
      <c r="J119" s="166">
        <f t="shared" si="78"/>
        <v>2.4315583196049966</v>
      </c>
      <c r="K119" s="185">
        <f t="shared" si="78"/>
        <v>2.8103418626442851</v>
      </c>
      <c r="M119" s="244">
        <f t="shared" si="62"/>
        <v>0.15577810327856803</v>
      </c>
    </row>
    <row r="120" spans="1:13" ht="20.100000000000001" customHeight="1" thickBot="1" x14ac:dyDescent="0.3">
      <c r="A120" s="24"/>
      <c r="B120" t="s">
        <v>96</v>
      </c>
      <c r="C120" s="246">
        <f t="shared" si="78"/>
        <v>6.4409355529930119</v>
      </c>
      <c r="D120" s="247">
        <f t="shared" si="78"/>
        <v>6.5434216445544982</v>
      </c>
      <c r="E120" s="247">
        <f t="shared" si="78"/>
        <v>6.7307329000306231</v>
      </c>
      <c r="F120" s="247">
        <f t="shared" si="78"/>
        <v>6.7560384242543554</v>
      </c>
      <c r="G120" s="247">
        <f t="shared" ref="G120:H120" si="81">G73/G26</f>
        <v>5.5997589547336375</v>
      </c>
      <c r="H120" s="247">
        <f t="shared" si="81"/>
        <v>5.4409813603537298</v>
      </c>
      <c r="I120" s="119">
        <f t="shared" si="78"/>
        <v>6.9387647426371437</v>
      </c>
      <c r="J120" s="166">
        <f t="shared" si="78"/>
        <v>6.0249485601667674</v>
      </c>
      <c r="K120" s="185">
        <f t="shared" si="78"/>
        <v>7.1544154899421653</v>
      </c>
      <c r="M120" s="34">
        <f t="shared" si="62"/>
        <v>0.18746499135988223</v>
      </c>
    </row>
    <row r="121" spans="1:13" ht="20.100000000000001" customHeight="1" thickBot="1" x14ac:dyDescent="0.3">
      <c r="A121" s="5" t="s">
        <v>86</v>
      </c>
      <c r="B121" s="6"/>
      <c r="C121" s="113">
        <f t="shared" si="78"/>
        <v>5.2504744138606689</v>
      </c>
      <c r="D121" s="134">
        <f t="shared" si="78"/>
        <v>5.4676832997077218</v>
      </c>
      <c r="E121" s="134">
        <f t="shared" si="78"/>
        <v>4.886341132332082</v>
      </c>
      <c r="F121" s="134">
        <f t="shared" si="78"/>
        <v>6.1665436493752672</v>
      </c>
      <c r="G121" s="134">
        <f t="shared" ref="G121:H121" si="82">G74/G27</f>
        <v>6.0691196351111474</v>
      </c>
      <c r="H121" s="134">
        <f t="shared" si="82"/>
        <v>5.1573648389618274</v>
      </c>
      <c r="I121" s="126">
        <f t="shared" si="78"/>
        <v>5.2047260883660575</v>
      </c>
      <c r="J121" s="201">
        <f t="shared" si="78"/>
        <v>4.9593822619772654</v>
      </c>
      <c r="K121" s="186">
        <f t="shared" si="78"/>
        <v>4.9894333376889239</v>
      </c>
      <c r="M121" s="23">
        <f t="shared" si="62"/>
        <v>6.0594392858269869E-3</v>
      </c>
    </row>
    <row r="122" spans="1:13" ht="20.100000000000001" customHeight="1" x14ac:dyDescent="0.25">
      <c r="A122" s="24"/>
      <c r="B122" t="s">
        <v>95</v>
      </c>
      <c r="C122" s="246">
        <f t="shared" si="78"/>
        <v>2.426612205670351</v>
      </c>
      <c r="D122" s="247">
        <f t="shared" si="78"/>
        <v>2.9680003511621273</v>
      </c>
      <c r="E122" s="247">
        <f t="shared" si="78"/>
        <v>3.2657471766053794</v>
      </c>
      <c r="F122" s="247">
        <f t="shared" si="78"/>
        <v>3.078029076092117</v>
      </c>
      <c r="G122" s="247">
        <f t="shared" ref="G122:H122" si="83">G75/G28</f>
        <v>3.2907027153363919</v>
      </c>
      <c r="H122" s="247">
        <f t="shared" si="83"/>
        <v>2.7581557874861118</v>
      </c>
      <c r="I122" s="119">
        <f t="shared" si="78"/>
        <v>2.6936704431127247</v>
      </c>
      <c r="J122" s="166">
        <f t="shared" si="78"/>
        <v>2.6496090888347124</v>
      </c>
      <c r="K122" s="185">
        <f t="shared" si="78"/>
        <v>2.5125054761240988</v>
      </c>
      <c r="M122" s="244">
        <f t="shared" si="62"/>
        <v>-5.1744845414502708E-2</v>
      </c>
    </row>
    <row r="123" spans="1:13" ht="20.100000000000001" customHeight="1" thickBot="1" x14ac:dyDescent="0.3">
      <c r="A123" s="24"/>
      <c r="B123" t="s">
        <v>96</v>
      </c>
      <c r="C123" s="246">
        <f t="shared" si="78"/>
        <v>6.3447256205426141</v>
      </c>
      <c r="D123" s="247">
        <f t="shared" si="78"/>
        <v>6.1702237903723258</v>
      </c>
      <c r="E123" s="247">
        <f t="shared" si="78"/>
        <v>7.2638373075839455</v>
      </c>
      <c r="F123" s="247">
        <f t="shared" si="78"/>
        <v>8.2943623749644892</v>
      </c>
      <c r="G123" s="247">
        <f t="shared" ref="G123:H123" si="84">G76/G29</f>
        <v>7.3281471270022669</v>
      </c>
      <c r="H123" s="247">
        <f t="shared" si="84"/>
        <v>6.4263712942057687</v>
      </c>
      <c r="I123" s="119">
        <f t="shared" si="78"/>
        <v>6.2300291242519394</v>
      </c>
      <c r="J123" s="166">
        <f t="shared" si="78"/>
        <v>5.8724293120145843</v>
      </c>
      <c r="K123" s="185">
        <f t="shared" si="78"/>
        <v>6.009206842413783</v>
      </c>
      <c r="M123" s="34">
        <f t="shared" si="62"/>
        <v>2.3291473278249829E-2</v>
      </c>
    </row>
    <row r="124" spans="1:13" ht="20.100000000000001" customHeight="1" thickBot="1" x14ac:dyDescent="0.3">
      <c r="A124" s="5" t="s">
        <v>9</v>
      </c>
      <c r="B124" s="6"/>
      <c r="C124" s="113">
        <f t="shared" si="78"/>
        <v>4.2926865832174128</v>
      </c>
      <c r="D124" s="134">
        <f t="shared" si="78"/>
        <v>4.3303673697966829</v>
      </c>
      <c r="E124" s="134">
        <f t="shared" si="78"/>
        <v>4.5876927752226218</v>
      </c>
      <c r="F124" s="134">
        <f t="shared" si="78"/>
        <v>4.4357436801881249</v>
      </c>
      <c r="G124" s="134">
        <f t="shared" ref="G124:H124" si="85">G77/G30</f>
        <v>3.9297965280126252</v>
      </c>
      <c r="H124" s="134">
        <f t="shared" si="85"/>
        <v>4.5109499253330583</v>
      </c>
      <c r="I124" s="126">
        <f t="shared" si="78"/>
        <v>5.5786575586532372</v>
      </c>
      <c r="J124" s="201">
        <f t="shared" si="78"/>
        <v>5.3526407763559645</v>
      </c>
      <c r="K124" s="186">
        <f t="shared" si="78"/>
        <v>5.8407307299506588</v>
      </c>
      <c r="M124" s="23">
        <f t="shared" si="62"/>
        <v>9.118675696503252E-2</v>
      </c>
    </row>
    <row r="125" spans="1:13" ht="20.100000000000001" customHeight="1" x14ac:dyDescent="0.25">
      <c r="A125" s="24"/>
      <c r="B125" t="s">
        <v>95</v>
      </c>
      <c r="C125" s="246">
        <f t="shared" si="78"/>
        <v>4.0448386420193048</v>
      </c>
      <c r="D125" s="247">
        <f t="shared" si="78"/>
        <v>4.1957895610596871</v>
      </c>
      <c r="E125" s="247">
        <f t="shared" si="78"/>
        <v>4.4812776538001158</v>
      </c>
      <c r="F125" s="247">
        <f t="shared" si="78"/>
        <v>4.2935108295435862</v>
      </c>
      <c r="G125" s="247">
        <f t="shared" ref="G125:H125" si="86">G78/G31</f>
        <v>3.8041683885677293</v>
      </c>
      <c r="H125" s="247">
        <f t="shared" si="86"/>
        <v>4.2428125624244348</v>
      </c>
      <c r="I125" s="119">
        <f t="shared" si="78"/>
        <v>5.3220514370641059</v>
      </c>
      <c r="J125" s="166">
        <f t="shared" si="78"/>
        <v>5.0768901975683889</v>
      </c>
      <c r="K125" s="185">
        <f t="shared" si="78"/>
        <v>5.4662288474298464</v>
      </c>
      <c r="M125" s="244">
        <f t="shared" si="62"/>
        <v>7.6688412534100872E-2</v>
      </c>
    </row>
    <row r="126" spans="1:13" ht="20.100000000000001" customHeight="1" thickBot="1" x14ac:dyDescent="0.3">
      <c r="A126" s="24"/>
      <c r="B126" t="s">
        <v>96</v>
      </c>
      <c r="C126" s="246">
        <f t="shared" si="78"/>
        <v>7.6566687365798547</v>
      </c>
      <c r="D126" s="247">
        <f t="shared" si="78"/>
        <v>7.3523255133109533</v>
      </c>
      <c r="E126" s="247">
        <f t="shared" si="78"/>
        <v>6.8398369907983891</v>
      </c>
      <c r="F126" s="247">
        <f t="shared" si="78"/>
        <v>6.3968908904375734</v>
      </c>
      <c r="G126" s="247">
        <f t="shared" ref="G126:H126" si="87">G79/G32</f>
        <v>7.4706466654434793</v>
      </c>
      <c r="H126" s="247">
        <f t="shared" si="87"/>
        <v>8.7881363440959017</v>
      </c>
      <c r="I126" s="119">
        <f t="shared" si="78"/>
        <v>8.4588408974185096</v>
      </c>
      <c r="J126" s="166">
        <f t="shared" si="78"/>
        <v>9.0180895755377524</v>
      </c>
      <c r="K126" s="185">
        <f t="shared" si="78"/>
        <v>8.9940191017834508</v>
      </c>
      <c r="M126" s="34">
        <f t="shared" si="62"/>
        <v>-2.6691322538638976E-3</v>
      </c>
    </row>
    <row r="127" spans="1:13" ht="20.100000000000001" customHeight="1" thickBot="1" x14ac:dyDescent="0.3">
      <c r="A127" s="5" t="s">
        <v>12</v>
      </c>
      <c r="B127" s="6"/>
      <c r="C127" s="113">
        <f t="shared" si="78"/>
        <v>3.7574468322224552</v>
      </c>
      <c r="D127" s="134">
        <f t="shared" si="78"/>
        <v>3.7704534225375128</v>
      </c>
      <c r="E127" s="134">
        <f t="shared" si="78"/>
        <v>3.7531063004621421</v>
      </c>
      <c r="F127" s="134">
        <f t="shared" si="78"/>
        <v>3.227103290015922</v>
      </c>
      <c r="G127" s="134">
        <f t="shared" ref="G127:H127" si="88">G80/G33</f>
        <v>3.0572923623670283</v>
      </c>
      <c r="H127" s="134">
        <f t="shared" si="88"/>
        <v>3.1149493838906142</v>
      </c>
      <c r="I127" s="126">
        <f t="shared" si="78"/>
        <v>3.7428334716432436</v>
      </c>
      <c r="J127" s="201">
        <f t="shared" si="78"/>
        <v>3.4128624105448151</v>
      </c>
      <c r="K127" s="186">
        <f t="shared" si="78"/>
        <v>3.8077529242075685</v>
      </c>
      <c r="M127" s="23">
        <f t="shared" si="62"/>
        <v>0.11570654370438413</v>
      </c>
    </row>
    <row r="128" spans="1:13" ht="20.100000000000001" customHeight="1" x14ac:dyDescent="0.25">
      <c r="A128" s="24"/>
      <c r="B128" t="s">
        <v>95</v>
      </c>
      <c r="C128" s="246">
        <f t="shared" si="78"/>
        <v>3.53861967929131</v>
      </c>
      <c r="D128" s="247">
        <f t="shared" si="78"/>
        <v>3.5439717284928807</v>
      </c>
      <c r="E128" s="247">
        <f t="shared" si="78"/>
        <v>3.4984735477994975</v>
      </c>
      <c r="F128" s="247">
        <f t="shared" si="78"/>
        <v>3.0085808027050058</v>
      </c>
      <c r="G128" s="247">
        <f t="shared" ref="G128:H128" si="89">G81/G34</f>
        <v>2.842220204944089</v>
      </c>
      <c r="H128" s="247">
        <f t="shared" si="89"/>
        <v>2.8931624364411754</v>
      </c>
      <c r="I128" s="119">
        <f t="shared" si="78"/>
        <v>3.5692370647259013</v>
      </c>
      <c r="J128" s="166">
        <f t="shared" si="78"/>
        <v>3.2553260786837375</v>
      </c>
      <c r="K128" s="185">
        <f t="shared" si="78"/>
        <v>3.6227627306614245</v>
      </c>
      <c r="M128" s="42">
        <f t="shared" si="62"/>
        <v>0.11287245673596448</v>
      </c>
    </row>
    <row r="129" spans="1:13" ht="20.100000000000001" customHeight="1" thickBot="1" x14ac:dyDescent="0.3">
      <c r="A129" s="24"/>
      <c r="B129" t="s">
        <v>96</v>
      </c>
      <c r="C129" s="246">
        <f t="shared" si="78"/>
        <v>5.8274869076041673</v>
      </c>
      <c r="D129" s="247">
        <f t="shared" si="78"/>
        <v>6.1706525810709572</v>
      </c>
      <c r="E129" s="247">
        <f t="shared" si="78"/>
        <v>6.5230090224699726</v>
      </c>
      <c r="F129" s="247">
        <f t="shared" si="78"/>
        <v>7.1176370073806776</v>
      </c>
      <c r="G129" s="247">
        <f t="shared" ref="G129:H129" si="90">G82/G35</f>
        <v>6.7284532229279463</v>
      </c>
      <c r="H129" s="247">
        <f t="shared" si="90"/>
        <v>6.9926549776795479</v>
      </c>
      <c r="I129" s="119">
        <f t="shared" si="78"/>
        <v>7.649264022618083</v>
      </c>
      <c r="J129" s="166">
        <f t="shared" si="78"/>
        <v>7.3642006249533418</v>
      </c>
      <c r="K129" s="185">
        <f t="shared" si="78"/>
        <v>7.0040493784972879</v>
      </c>
      <c r="M129" s="160">
        <f t="shared" si="62"/>
        <v>-4.8905680982630172E-2</v>
      </c>
    </row>
    <row r="130" spans="1:13" ht="20.100000000000001" customHeight="1" thickBot="1" x14ac:dyDescent="0.3">
      <c r="A130" s="5" t="s">
        <v>11</v>
      </c>
      <c r="B130" s="6"/>
      <c r="C130" s="113">
        <f t="shared" si="78"/>
        <v>3.4995901302247181</v>
      </c>
      <c r="D130" s="134">
        <f t="shared" si="78"/>
        <v>3.6172306493557351</v>
      </c>
      <c r="E130" s="134">
        <f t="shared" si="78"/>
        <v>3.6593951137034177</v>
      </c>
      <c r="F130" s="134">
        <f t="shared" si="78"/>
        <v>3.8105394511720654</v>
      </c>
      <c r="G130" s="134">
        <f t="shared" ref="G130:H130" si="91">G83/G36</f>
        <v>3.4404899265721021</v>
      </c>
      <c r="H130" s="134">
        <f t="shared" si="91"/>
        <v>3.5800973454808123</v>
      </c>
      <c r="I130" s="126">
        <f t="shared" si="78"/>
        <v>4.1917773728296082</v>
      </c>
      <c r="J130" s="201">
        <f t="shared" si="78"/>
        <v>3.994655093001382</v>
      </c>
      <c r="K130" s="186">
        <f t="shared" si="78"/>
        <v>4.0731564379074712</v>
      </c>
      <c r="M130" s="23">
        <f t="shared" si="62"/>
        <v>1.9651595213720251E-2</v>
      </c>
    </row>
    <row r="131" spans="1:13" ht="20.100000000000001" customHeight="1" x14ac:dyDescent="0.25">
      <c r="A131" s="24"/>
      <c r="B131" t="s">
        <v>95</v>
      </c>
      <c r="C131" s="246">
        <f t="shared" si="78"/>
        <v>3.4083640351108162</v>
      </c>
      <c r="D131" s="247">
        <f t="shared" si="78"/>
        <v>3.5775403797372478</v>
      </c>
      <c r="E131" s="247">
        <f t="shared" si="78"/>
        <v>3.6305421680040419</v>
      </c>
      <c r="F131" s="247">
        <f t="shared" si="78"/>
        <v>3.741903559508474</v>
      </c>
      <c r="G131" s="247">
        <f t="shared" ref="G131:H131" si="92">G84/G37</f>
        <v>3.3950410876685271</v>
      </c>
      <c r="H131" s="247">
        <f t="shared" si="92"/>
        <v>3.5452806317591055</v>
      </c>
      <c r="I131" s="119">
        <f t="shared" si="78"/>
        <v>4.193444168869191</v>
      </c>
      <c r="J131" s="166">
        <f t="shared" si="78"/>
        <v>3.9688272656005377</v>
      </c>
      <c r="K131" s="185">
        <f t="shared" si="78"/>
        <v>4.0567741233535228</v>
      </c>
      <c r="M131" s="244">
        <f t="shared" si="62"/>
        <v>2.2159406763619278E-2</v>
      </c>
    </row>
    <row r="132" spans="1:13" ht="20.100000000000001" customHeight="1" thickBot="1" x14ac:dyDescent="0.3">
      <c r="A132" s="24"/>
      <c r="B132" t="s">
        <v>96</v>
      </c>
      <c r="C132" s="246">
        <f t="shared" si="78"/>
        <v>4.1623226960790083</v>
      </c>
      <c r="D132" s="247">
        <f t="shared" si="78"/>
        <v>3.8915702170283808</v>
      </c>
      <c r="E132" s="247">
        <f t="shared" si="78"/>
        <v>3.874407334071523</v>
      </c>
      <c r="F132" s="247">
        <f t="shared" si="78"/>
        <v>4.2834499211833652</v>
      </c>
      <c r="G132" s="247">
        <f t="shared" ref="G132:H132" si="93">G85/G38</f>
        <v>3.7529851266160175</v>
      </c>
      <c r="H132" s="247">
        <f t="shared" si="93"/>
        <v>3.8161204085975133</v>
      </c>
      <c r="I132" s="119">
        <f t="shared" si="78"/>
        <v>4.1804551074319942</v>
      </c>
      <c r="J132" s="166">
        <f t="shared" si="78"/>
        <v>4.1755338475599313</v>
      </c>
      <c r="K132" s="185">
        <f t="shared" si="78"/>
        <v>4.187250920855913</v>
      </c>
      <c r="M132" s="34">
        <f t="shared" si="62"/>
        <v>2.8061258089977755E-3</v>
      </c>
    </row>
    <row r="133" spans="1:13" ht="20.100000000000001" customHeight="1" thickBot="1" x14ac:dyDescent="0.3">
      <c r="A133" s="5" t="s">
        <v>6</v>
      </c>
      <c r="B133" s="6"/>
      <c r="C133" s="113">
        <f t="shared" si="78"/>
        <v>4.721032914532131</v>
      </c>
      <c r="D133" s="134">
        <f t="shared" si="78"/>
        <v>5.2663767289432464</v>
      </c>
      <c r="E133" s="134">
        <f t="shared" si="78"/>
        <v>5.8535288582290521</v>
      </c>
      <c r="F133" s="134">
        <f t="shared" si="78"/>
        <v>6.0191776162717172</v>
      </c>
      <c r="G133" s="134">
        <f t="shared" ref="G133:H133" si="94">G86/G39</f>
        <v>5.2108803360939211</v>
      </c>
      <c r="H133" s="134">
        <f t="shared" si="94"/>
        <v>5.2990345474137941</v>
      </c>
      <c r="I133" s="126">
        <f t="shared" si="78"/>
        <v>6.1568646851004436</v>
      </c>
      <c r="J133" s="201">
        <f t="shared" si="78"/>
        <v>5.7069420939830895</v>
      </c>
      <c r="K133" s="186">
        <f t="shared" si="78"/>
        <v>6.351615739723016</v>
      </c>
      <c r="M133" s="23">
        <f t="shared" si="62"/>
        <v>0.11296306062393993</v>
      </c>
    </row>
    <row r="134" spans="1:13" ht="20.100000000000001" customHeight="1" x14ac:dyDescent="0.25">
      <c r="A134" s="24"/>
      <c r="B134" t="s">
        <v>95</v>
      </c>
      <c r="C134" s="246">
        <f t="shared" ref="C134:K141" si="95">C87/C40</f>
        <v>4.5598195089274833</v>
      </c>
      <c r="D134" s="247">
        <f t="shared" si="95"/>
        <v>5.1058624079565424</v>
      </c>
      <c r="E134" s="247">
        <f t="shared" si="95"/>
        <v>5.6401367347999942</v>
      </c>
      <c r="F134" s="247">
        <f t="shared" si="95"/>
        <v>5.7877716159014421</v>
      </c>
      <c r="G134" s="247">
        <f t="shared" ref="G134:H134" si="96">G87/G40</f>
        <v>5.0455744968725238</v>
      </c>
      <c r="H134" s="247">
        <f t="shared" si="96"/>
        <v>5.1273214390133974</v>
      </c>
      <c r="I134" s="119">
        <f t="shared" si="95"/>
        <v>5.9864967399566495</v>
      </c>
      <c r="J134" s="166">
        <f t="shared" si="95"/>
        <v>5.4976462045063466</v>
      </c>
      <c r="K134" s="185">
        <f t="shared" si="95"/>
        <v>6.2011079524651214</v>
      </c>
      <c r="M134" s="244">
        <f t="shared" si="62"/>
        <v>0.12795689678651143</v>
      </c>
    </row>
    <row r="135" spans="1:13" ht="20.100000000000001" customHeight="1" thickBot="1" x14ac:dyDescent="0.3">
      <c r="A135" s="24"/>
      <c r="B135" t="s">
        <v>96</v>
      </c>
      <c r="C135" s="246">
        <f t="shared" si="95"/>
        <v>5.1458242243880852</v>
      </c>
      <c r="D135" s="247">
        <f t="shared" si="95"/>
        <v>5.7257321272227033</v>
      </c>
      <c r="E135" s="247">
        <f t="shared" si="95"/>
        <v>6.5239417624862801</v>
      </c>
      <c r="F135" s="247">
        <f t="shared" si="95"/>
        <v>6.7535079756300425</v>
      </c>
      <c r="G135" s="247">
        <f t="shared" ref="G135:H135" si="97">G88/G41</f>
        <v>5.7534669784268271</v>
      </c>
      <c r="H135" s="247">
        <f t="shared" si="97"/>
        <v>5.875305245302278</v>
      </c>
      <c r="I135" s="119">
        <f t="shared" si="95"/>
        <v>6.7194298198393474</v>
      </c>
      <c r="J135" s="166">
        <f t="shared" si="95"/>
        <v>6.4519409887245187</v>
      </c>
      <c r="K135" s="185">
        <f t="shared" si="95"/>
        <v>6.8229222258913387</v>
      </c>
      <c r="M135" s="34">
        <f t="shared" si="62"/>
        <v>5.7499167741172891E-2</v>
      </c>
    </row>
    <row r="136" spans="1:13" ht="20.100000000000001" customHeight="1" thickBot="1" x14ac:dyDescent="0.3">
      <c r="A136" s="5" t="s">
        <v>7</v>
      </c>
      <c r="B136" s="6"/>
      <c r="C136" s="113">
        <f t="shared" si="95"/>
        <v>13.606317179877836</v>
      </c>
      <c r="D136" s="134">
        <f t="shared" si="95"/>
        <v>12.864860068951531</v>
      </c>
      <c r="E136" s="134">
        <f t="shared" si="95"/>
        <v>15.569859982213398</v>
      </c>
      <c r="F136" s="134">
        <f t="shared" si="95"/>
        <v>14.675860440346899</v>
      </c>
      <c r="G136" s="134">
        <f t="shared" ref="G136:H136" si="98">G89/G42</f>
        <v>13.064319030268306</v>
      </c>
      <c r="H136" s="134">
        <f t="shared" si="98"/>
        <v>12.607329984578895</v>
      </c>
      <c r="I136" s="126">
        <f t="shared" si="95"/>
        <v>13.440409309791333</v>
      </c>
      <c r="J136" s="201">
        <f t="shared" si="95"/>
        <v>12.856972565518451</v>
      </c>
      <c r="K136" s="186">
        <f t="shared" si="95"/>
        <v>13.038657667791526</v>
      </c>
      <c r="M136" s="23">
        <f t="shared" si="62"/>
        <v>1.4131250677188395E-2</v>
      </c>
    </row>
    <row r="137" spans="1:13" ht="20.100000000000001" customHeight="1" x14ac:dyDescent="0.25">
      <c r="A137" s="24"/>
      <c r="B137" t="s">
        <v>95</v>
      </c>
      <c r="C137" s="246">
        <f t="shared" si="95"/>
        <v>14.350304107937331</v>
      </c>
      <c r="D137" s="247">
        <f t="shared" si="95"/>
        <v>13.254032344608516</v>
      </c>
      <c r="E137" s="247">
        <f t="shared" si="95"/>
        <v>16.005821971273939</v>
      </c>
      <c r="F137" s="247">
        <f t="shared" si="95"/>
        <v>14.962971699296874</v>
      </c>
      <c r="G137" s="247">
        <f t="shared" ref="G137:H137" si="99">G90/G43</f>
        <v>13.322338568935427</v>
      </c>
      <c r="H137" s="247">
        <f t="shared" si="99"/>
        <v>12.841002476640774</v>
      </c>
      <c r="I137" s="119">
        <f t="shared" si="95"/>
        <v>13.604227637994095</v>
      </c>
      <c r="J137" s="166">
        <f t="shared" si="95"/>
        <v>13.023571018571667</v>
      </c>
      <c r="K137" s="185">
        <f t="shared" si="95"/>
        <v>13.120703237582861</v>
      </c>
      <c r="M137" s="244">
        <f t="shared" si="62"/>
        <v>7.4581863048684919E-3</v>
      </c>
    </row>
    <row r="138" spans="1:13" ht="20.100000000000001" customHeight="1" thickBot="1" x14ac:dyDescent="0.3">
      <c r="A138" s="24"/>
      <c r="B138" t="s">
        <v>96</v>
      </c>
      <c r="C138" s="246">
        <f t="shared" si="95"/>
        <v>5.5137378600481446</v>
      </c>
      <c r="D138" s="247">
        <f t="shared" si="95"/>
        <v>6.1936626195732156</v>
      </c>
      <c r="E138" s="247">
        <f t="shared" si="95"/>
        <v>6.5642748365134818</v>
      </c>
      <c r="F138" s="247">
        <f t="shared" si="95"/>
        <v>7.7352744919623904</v>
      </c>
      <c r="G138" s="247">
        <f t="shared" ref="G138:H138" si="100">G91/G44</f>
        <v>8.2624648876404496</v>
      </c>
      <c r="H138" s="247">
        <f t="shared" si="100"/>
        <v>6.8024935912374742</v>
      </c>
      <c r="I138" s="119">
        <f t="shared" si="95"/>
        <v>10.169394596726484</v>
      </c>
      <c r="J138" s="166">
        <f t="shared" si="95"/>
        <v>9.8953258722843973</v>
      </c>
      <c r="K138" s="185">
        <f t="shared" si="95"/>
        <v>9.7413127413127416</v>
      </c>
      <c r="M138" s="34">
        <f t="shared" si="62"/>
        <v>-1.556423032040084E-2</v>
      </c>
    </row>
    <row r="139" spans="1:13" ht="20.100000000000001" customHeight="1" thickBot="1" x14ac:dyDescent="0.3">
      <c r="A139" s="74" t="s">
        <v>21</v>
      </c>
      <c r="B139" s="100"/>
      <c r="C139" s="114">
        <f t="shared" si="95"/>
        <v>4.7569112942824816</v>
      </c>
      <c r="D139" s="115">
        <f t="shared" si="95"/>
        <v>5.1415914345030833</v>
      </c>
      <c r="E139" s="115">
        <f t="shared" si="95"/>
        <v>5.4155944930994329</v>
      </c>
      <c r="F139" s="115">
        <f t="shared" si="95"/>
        <v>5.4857998961083991</v>
      </c>
      <c r="G139" s="115">
        <f t="shared" ref="G139:H139" si="101">G92/G45</f>
        <v>4.8001473258470018</v>
      </c>
      <c r="H139" s="115">
        <f t="shared" si="101"/>
        <v>4.9284215880926459</v>
      </c>
      <c r="I139" s="176">
        <f t="shared" si="95"/>
        <v>5.8727311165308871</v>
      </c>
      <c r="J139" s="202">
        <f t="shared" si="95"/>
        <v>5.4652090712147015</v>
      </c>
      <c r="K139" s="203">
        <f t="shared" si="95"/>
        <v>6.0674720854446953</v>
      </c>
      <c r="M139" s="129">
        <f t="shared" si="62"/>
        <v>0.11019944642230026</v>
      </c>
    </row>
    <row r="140" spans="1:13" ht="20.100000000000001" customHeight="1" x14ac:dyDescent="0.25">
      <c r="A140" s="24"/>
      <c r="B140" t="s">
        <v>95</v>
      </c>
      <c r="C140" s="321">
        <f t="shared" si="95"/>
        <v>4.1281331506122632</v>
      </c>
      <c r="D140" s="322">
        <f t="shared" si="95"/>
        <v>4.474090918187315</v>
      </c>
      <c r="E140" s="322">
        <f t="shared" si="95"/>
        <v>4.7237006255893252</v>
      </c>
      <c r="F140" s="322">
        <f t="shared" si="95"/>
        <v>4.6644637939891123</v>
      </c>
      <c r="G140" s="322">
        <f t="shared" ref="G140:H140" si="102">G93/G46</f>
        <v>4.1303115336817093</v>
      </c>
      <c r="H140" s="322">
        <f t="shared" si="102"/>
        <v>4.2759725569568774</v>
      </c>
      <c r="I140" s="323">
        <f t="shared" si="95"/>
        <v>5.074938969634383</v>
      </c>
      <c r="J140" s="324">
        <f t="shared" si="95"/>
        <v>4.6938717834961388</v>
      </c>
      <c r="K140" s="325">
        <f t="shared" si="95"/>
        <v>5.1856595420995966</v>
      </c>
      <c r="M140" s="244">
        <f t="shared" si="62"/>
        <v>0.10477230339622939</v>
      </c>
    </row>
    <row r="141" spans="1:13" ht="20.100000000000001" customHeight="1" thickBot="1" x14ac:dyDescent="0.3">
      <c r="A141" s="31"/>
      <c r="B141" s="25" t="s">
        <v>96</v>
      </c>
      <c r="C141" s="248">
        <f t="shared" si="95"/>
        <v>5.5421843588111157</v>
      </c>
      <c r="D141" s="249">
        <f t="shared" si="95"/>
        <v>5.9504971717461377</v>
      </c>
      <c r="E141" s="249">
        <f t="shared" si="95"/>
        <v>6.3398117121222475</v>
      </c>
      <c r="F141" s="249">
        <f t="shared" si="95"/>
        <v>6.6284046144894235</v>
      </c>
      <c r="G141" s="249">
        <f t="shared" ref="G141:H141" si="103">G94/G47</f>
        <v>5.6970768792299262</v>
      </c>
      <c r="H141" s="249">
        <f t="shared" si="103"/>
        <v>5.7965078271307391</v>
      </c>
      <c r="I141" s="123">
        <f t="shared" si="95"/>
        <v>6.8829087537444451</v>
      </c>
      <c r="J141" s="326">
        <f t="shared" si="95"/>
        <v>6.5857237263844093</v>
      </c>
      <c r="K141" s="327">
        <f t="shared" si="95"/>
        <v>7.2582419127400239</v>
      </c>
      <c r="M141" s="34">
        <f t="shared" si="62"/>
        <v>0.10211758256139755</v>
      </c>
    </row>
  </sheetData>
  <mergeCells count="46">
    <mergeCell ref="I99:I100"/>
    <mergeCell ref="J99:K99"/>
    <mergeCell ref="M99:M100"/>
    <mergeCell ref="G5:G6"/>
    <mergeCell ref="Q5:Q6"/>
    <mergeCell ref="G52:G53"/>
    <mergeCell ref="Q52:Q53"/>
    <mergeCell ref="G99:G100"/>
    <mergeCell ref="H5:H6"/>
    <mergeCell ref="R52:R53"/>
    <mergeCell ref="S52:S53"/>
    <mergeCell ref="T52:U52"/>
    <mergeCell ref="W52:X52"/>
    <mergeCell ref="A99:B100"/>
    <mergeCell ref="C99:C100"/>
    <mergeCell ref="D99:D100"/>
    <mergeCell ref="E99:E100"/>
    <mergeCell ref="F99:F100"/>
    <mergeCell ref="H99:H100"/>
    <mergeCell ref="I52:I53"/>
    <mergeCell ref="J52:K52"/>
    <mergeCell ref="M52:M53"/>
    <mergeCell ref="N52:N53"/>
    <mergeCell ref="O52:O53"/>
    <mergeCell ref="P52:P53"/>
    <mergeCell ref="R5:R6"/>
    <mergeCell ref="S5:S6"/>
    <mergeCell ref="T5:U5"/>
    <mergeCell ref="W5:X5"/>
    <mergeCell ref="A52:B53"/>
    <mergeCell ref="C52:C53"/>
    <mergeCell ref="D52:D53"/>
    <mergeCell ref="E52:E53"/>
    <mergeCell ref="F52:F53"/>
    <mergeCell ref="H52:H53"/>
    <mergeCell ref="I5:I6"/>
    <mergeCell ref="J5:K5"/>
    <mergeCell ref="M5:M6"/>
    <mergeCell ref="N5:N6"/>
    <mergeCell ref="O5:O6"/>
    <mergeCell ref="P5:P6"/>
    <mergeCell ref="A5:B6"/>
    <mergeCell ref="C5:C6"/>
    <mergeCell ref="D5:D6"/>
    <mergeCell ref="E5:E6"/>
    <mergeCell ref="F5: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9F7D376A-F498-4A91-A234-2BB2837FC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M101:M141</xm:sqref>
        </x14:conditionalFormatting>
        <x14:conditionalFormatting xmlns:xm="http://schemas.microsoft.com/office/excel/2006/main">
          <x14:cfRule type="iconSet" priority="2" id="{75E48DE5-62E2-441C-B85B-11BBD2ED02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W7:X47</xm:sqref>
        </x14:conditionalFormatting>
        <x14:conditionalFormatting xmlns:xm="http://schemas.microsoft.com/office/excel/2006/main">
          <x14:cfRule type="iconSet" priority="1" id="{43B0F096-279F-4312-A1E4-4C7486F0C47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W54:X94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91D0-23DB-4D1C-A2B1-A0C223810BC2}">
  <dimension ref="A1:X141"/>
  <sheetViews>
    <sheetView topLeftCell="A93" workbookViewId="0">
      <selection activeCell="O111" sqref="O111"/>
    </sheetView>
  </sheetViews>
  <sheetFormatPr defaultRowHeight="15" x14ac:dyDescent="0.25"/>
  <cols>
    <col min="1" max="1" width="3.42578125" customWidth="1"/>
    <col min="2" max="2" width="19.5703125" customWidth="1"/>
    <col min="3" max="9" width="11.140625" customWidth="1"/>
    <col min="10" max="11" width="11.85546875" customWidth="1"/>
    <col min="12" max="12" width="2.5703125" customWidth="1"/>
    <col min="13" max="19" width="10.7109375" customWidth="1"/>
    <col min="20" max="21" width="11.85546875" customWidth="1"/>
    <col min="22" max="22" width="2.5703125" customWidth="1"/>
    <col min="23" max="24" width="11.140625" customWidth="1"/>
  </cols>
  <sheetData>
    <row r="1" spans="1:24" x14ac:dyDescent="0.25">
      <c r="A1" s="1" t="s">
        <v>60</v>
      </c>
    </row>
    <row r="2" spans="1:24" x14ac:dyDescent="0.25">
      <c r="A2" s="1"/>
    </row>
    <row r="3" spans="1:24" x14ac:dyDescent="0.25">
      <c r="A3" s="1" t="s">
        <v>22</v>
      </c>
      <c r="M3" s="1" t="s">
        <v>24</v>
      </c>
    </row>
    <row r="4" spans="1:24" ht="15.75" thickBot="1" x14ac:dyDescent="0.3"/>
    <row r="5" spans="1:24" ht="24" customHeight="1" x14ac:dyDescent="0.25">
      <c r="A5" s="395" t="s">
        <v>36</v>
      </c>
      <c r="B5" s="415"/>
      <c r="C5" s="397">
        <v>2016</v>
      </c>
      <c r="D5" s="392">
        <v>2017</v>
      </c>
      <c r="E5" s="392">
        <v>2018</v>
      </c>
      <c r="F5" s="392">
        <v>2019</v>
      </c>
      <c r="G5" s="392">
        <v>2020</v>
      </c>
      <c r="H5" s="392">
        <v>2021</v>
      </c>
      <c r="I5" s="401">
        <v>2022</v>
      </c>
      <c r="J5" s="403" t="s">
        <v>90</v>
      </c>
      <c r="K5" s="404"/>
      <c r="M5" s="423">
        <v>2016</v>
      </c>
      <c r="N5" s="392">
        <v>2017</v>
      </c>
      <c r="O5" s="392">
        <v>2018</v>
      </c>
      <c r="P5" s="401">
        <v>2019</v>
      </c>
      <c r="Q5" s="425">
        <v>2020</v>
      </c>
      <c r="R5" s="401">
        <v>2021</v>
      </c>
      <c r="S5" s="401">
        <v>2022</v>
      </c>
      <c r="T5" s="403" t="str">
        <f>J5</f>
        <v>janeiro - março</v>
      </c>
      <c r="U5" s="404"/>
      <c r="W5" s="421" t="s">
        <v>91</v>
      </c>
      <c r="X5" s="422"/>
    </row>
    <row r="6" spans="1:24" ht="21.75" customHeight="1" thickBot="1" x14ac:dyDescent="0.3">
      <c r="A6" s="416"/>
      <c r="B6" s="417"/>
      <c r="C6" s="411"/>
      <c r="D6" s="394"/>
      <c r="E6" s="394"/>
      <c r="F6" s="394"/>
      <c r="G6" s="394"/>
      <c r="H6" s="394"/>
      <c r="I6" s="420"/>
      <c r="J6" s="167">
        <v>2022</v>
      </c>
      <c r="K6" s="169">
        <v>2023</v>
      </c>
      <c r="M6" s="424"/>
      <c r="N6" s="394"/>
      <c r="O6" s="394"/>
      <c r="P6" s="420"/>
      <c r="Q6" s="426"/>
      <c r="R6" s="420"/>
      <c r="S6" s="420"/>
      <c r="T6" s="167">
        <v>2022</v>
      </c>
      <c r="U6" s="169">
        <v>2023</v>
      </c>
      <c r="W6" s="131" t="s">
        <v>0</v>
      </c>
      <c r="X6" s="132" t="s">
        <v>38</v>
      </c>
    </row>
    <row r="7" spans="1:24" ht="20.100000000000001" customHeight="1" thickBot="1" x14ac:dyDescent="0.3">
      <c r="A7" s="5" t="s">
        <v>10</v>
      </c>
      <c r="B7" s="6"/>
      <c r="C7" s="13">
        <v>13923523</v>
      </c>
      <c r="D7" s="14">
        <v>14250667</v>
      </c>
      <c r="E7" s="14">
        <v>14740881</v>
      </c>
      <c r="F7" s="14">
        <v>15427097</v>
      </c>
      <c r="G7" s="14">
        <v>16506960</v>
      </c>
      <c r="H7" s="14">
        <v>16926771</v>
      </c>
      <c r="I7" s="14">
        <v>16102915</v>
      </c>
      <c r="J7" s="14">
        <v>2953965</v>
      </c>
      <c r="K7" s="161">
        <v>2628355</v>
      </c>
      <c r="M7" s="135">
        <f>C7/C45</f>
        <v>0.16536349576249246</v>
      </c>
      <c r="N7" s="135">
        <f>D7/D45</f>
        <v>0.16833139212026724</v>
      </c>
      <c r="O7" s="135">
        <f>E7/E45</f>
        <v>0.17126180081872189</v>
      </c>
      <c r="P7" s="135">
        <f>F7/F45</f>
        <v>0.1698304316496147</v>
      </c>
      <c r="Q7" s="135">
        <f t="shared" ref="Q7:R7" si="0">G7/G45</f>
        <v>0.17460757547808103</v>
      </c>
      <c r="R7" s="135">
        <f t="shared" si="0"/>
        <v>0.16912149432086995</v>
      </c>
      <c r="S7" s="135">
        <f>I7/I45</f>
        <v>0.16991973811518962</v>
      </c>
      <c r="T7" s="135">
        <f>J7/J45</f>
        <v>0.13305961046585243</v>
      </c>
      <c r="U7" s="328">
        <f>K7/K45</f>
        <v>0.12594130567011036</v>
      </c>
      <c r="W7" s="102">
        <f>(K7-J7)/J7</f>
        <v>-0.11022811712393342</v>
      </c>
      <c r="X7" s="101">
        <f>(U7-T7)*100</f>
        <v>-0.71183047957420753</v>
      </c>
    </row>
    <row r="8" spans="1:24" ht="20.100000000000001" customHeight="1" x14ac:dyDescent="0.25">
      <c r="A8" s="24"/>
      <c r="B8" t="s">
        <v>95</v>
      </c>
      <c r="C8" s="10">
        <v>381068</v>
      </c>
      <c r="D8" s="11">
        <v>358757</v>
      </c>
      <c r="E8" s="11">
        <v>453395</v>
      </c>
      <c r="F8" s="11">
        <v>486953</v>
      </c>
      <c r="G8" s="11">
        <v>446178</v>
      </c>
      <c r="H8" s="11">
        <v>591382</v>
      </c>
      <c r="I8" s="11">
        <v>827200</v>
      </c>
      <c r="J8" s="11">
        <v>153072</v>
      </c>
      <c r="K8" s="162">
        <v>148528</v>
      </c>
      <c r="M8" s="77">
        <f>C8/C7</f>
        <v>2.7368648006686237E-2</v>
      </c>
      <c r="N8" s="77">
        <f>D8/D7</f>
        <v>2.5174751469527707E-2</v>
      </c>
      <c r="O8" s="77">
        <f>E8/E7</f>
        <v>3.0757659599857025E-2</v>
      </c>
      <c r="P8" s="77">
        <f>F8/F7</f>
        <v>3.156478500135184E-2</v>
      </c>
      <c r="Q8" s="77">
        <f t="shared" ref="Q8:R8" si="1">G8/G7</f>
        <v>2.7029689294697509E-2</v>
      </c>
      <c r="R8" s="77">
        <f t="shared" si="1"/>
        <v>3.493767358227981E-2</v>
      </c>
      <c r="S8" s="77">
        <f>I8/I7</f>
        <v>5.1369581221784998E-2</v>
      </c>
      <c r="T8" s="77">
        <f>J8/J7</f>
        <v>5.1819165088279648E-2</v>
      </c>
      <c r="U8" s="329">
        <f>K8/K7</f>
        <v>5.6509870242033515E-2</v>
      </c>
      <c r="W8" s="107">
        <f t="shared" ref="W8:W47" si="2">(K8-J8)/J8</f>
        <v>-2.9685376816138812E-2</v>
      </c>
      <c r="X8" s="104">
        <f t="shared" ref="X8:X47" si="3">(U8-T8)*100</f>
        <v>0.46907051537538669</v>
      </c>
    </row>
    <row r="9" spans="1:24" ht="20.100000000000001" customHeight="1" thickBot="1" x14ac:dyDescent="0.3">
      <c r="A9" s="24"/>
      <c r="B9" t="s">
        <v>96</v>
      </c>
      <c r="C9" s="10">
        <v>13542455</v>
      </c>
      <c r="D9" s="11">
        <v>13891910</v>
      </c>
      <c r="E9" s="11">
        <v>14287486</v>
      </c>
      <c r="F9" s="11">
        <v>14940144</v>
      </c>
      <c r="G9" s="11">
        <v>16060782</v>
      </c>
      <c r="H9" s="11">
        <v>16335389</v>
      </c>
      <c r="I9" s="11">
        <v>15275715</v>
      </c>
      <c r="J9" s="11">
        <v>2800893</v>
      </c>
      <c r="K9" s="162">
        <v>2479827</v>
      </c>
      <c r="M9" s="77">
        <f>C9/C7</f>
        <v>0.97263135199331374</v>
      </c>
      <c r="N9" s="77">
        <f>D9/D7</f>
        <v>0.97482524853047225</v>
      </c>
      <c r="O9" s="77">
        <f>E9/E7</f>
        <v>0.96924234040014301</v>
      </c>
      <c r="P9" s="77">
        <f>F9/F7</f>
        <v>0.96843521499864815</v>
      </c>
      <c r="Q9" s="77">
        <f t="shared" ref="Q9:R9" si="4">G9/G7</f>
        <v>0.97297031070530249</v>
      </c>
      <c r="R9" s="77">
        <f t="shared" si="4"/>
        <v>0.96506232641772016</v>
      </c>
      <c r="S9" s="77">
        <f>I9/I7</f>
        <v>0.94863041877821497</v>
      </c>
      <c r="T9" s="77">
        <f>J9/J7</f>
        <v>0.94818083491172034</v>
      </c>
      <c r="U9" s="329">
        <f>K9/K7</f>
        <v>0.94349012975796653</v>
      </c>
      <c r="W9" s="105">
        <f t="shared" si="2"/>
        <v>-0.1146298698308004</v>
      </c>
      <c r="X9" s="104">
        <f t="shared" si="3"/>
        <v>-0.46907051537538047</v>
      </c>
    </row>
    <row r="10" spans="1:24" ht="20.100000000000001" customHeight="1" thickBot="1" x14ac:dyDescent="0.3">
      <c r="A10" s="5" t="s">
        <v>18</v>
      </c>
      <c r="B10" s="6"/>
      <c r="C10" s="13">
        <v>174272</v>
      </c>
      <c r="D10" s="14">
        <v>210679</v>
      </c>
      <c r="E10" s="14">
        <v>127287</v>
      </c>
      <c r="F10" s="14">
        <v>120389</v>
      </c>
      <c r="G10" s="14">
        <v>121021</v>
      </c>
      <c r="H10" s="14">
        <v>141038</v>
      </c>
      <c r="I10" s="14">
        <v>125415</v>
      </c>
      <c r="J10" s="14">
        <v>29538</v>
      </c>
      <c r="K10" s="161">
        <v>26169</v>
      </c>
      <c r="M10" s="135">
        <f>C10/C45</f>
        <v>2.069751106348665E-3</v>
      </c>
      <c r="N10" s="135">
        <f>D10/D45</f>
        <v>2.4885775073198876E-3</v>
      </c>
      <c r="O10" s="135">
        <f>E10/E45</f>
        <v>1.47883975461254E-3</v>
      </c>
      <c r="P10" s="135">
        <f>F10/F45</f>
        <v>1.3253119388479545E-3</v>
      </c>
      <c r="Q10" s="135">
        <f t="shared" ref="Q10:R10" si="5">G10/G45</f>
        <v>1.2801377959317066E-3</v>
      </c>
      <c r="R10" s="135">
        <f t="shared" si="5"/>
        <v>1.4091616951648284E-3</v>
      </c>
      <c r="S10" s="135">
        <f>I10/I45</f>
        <v>1.3233929357334686E-3</v>
      </c>
      <c r="T10" s="135">
        <f>J10/J45</f>
        <v>1.3305217813820913E-3</v>
      </c>
      <c r="U10" s="328">
        <f>K10/K45</f>
        <v>1.2539242332489781E-3</v>
      </c>
      <c r="W10" s="102">
        <f t="shared" si="2"/>
        <v>-0.11405646963233801</v>
      </c>
      <c r="X10" s="101">
        <f t="shared" si="3"/>
        <v>-7.6597548133113197E-3</v>
      </c>
    </row>
    <row r="11" spans="1:24" ht="20.100000000000001" customHeight="1" x14ac:dyDescent="0.25">
      <c r="A11" s="24"/>
      <c r="B11" t="s">
        <v>95</v>
      </c>
      <c r="C11" s="10">
        <v>157229</v>
      </c>
      <c r="D11" s="11">
        <v>187425</v>
      </c>
      <c r="E11" s="11">
        <v>93946</v>
      </c>
      <c r="F11" s="11">
        <v>78996</v>
      </c>
      <c r="G11" s="11">
        <v>80861</v>
      </c>
      <c r="H11" s="11">
        <v>85208</v>
      </c>
      <c r="I11" s="11">
        <v>69722</v>
      </c>
      <c r="J11" s="11">
        <v>18170</v>
      </c>
      <c r="K11" s="162">
        <v>14486</v>
      </c>
      <c r="M11" s="77">
        <f>C11/C10</f>
        <v>0.90220459970620637</v>
      </c>
      <c r="N11" s="77">
        <f>D11/D10</f>
        <v>0.88962355051998543</v>
      </c>
      <c r="O11" s="77">
        <f>E11/E10</f>
        <v>0.73806437420946369</v>
      </c>
      <c r="P11" s="77">
        <f>F11/F10</f>
        <v>0.65617290616252311</v>
      </c>
      <c r="Q11" s="77">
        <f t="shared" ref="Q11:R11" si="6">G11/G10</f>
        <v>0.668156766181076</v>
      </c>
      <c r="R11" s="77">
        <f t="shared" si="6"/>
        <v>0.60414923637601214</v>
      </c>
      <c r="S11" s="77">
        <f>I11/I10</f>
        <v>0.55593031136626403</v>
      </c>
      <c r="T11" s="77">
        <f>J11/J10</f>
        <v>0.61513981989301914</v>
      </c>
      <c r="U11" s="329">
        <f>K11/K10</f>
        <v>0.55355573388360269</v>
      </c>
      <c r="W11" s="107">
        <f t="shared" si="2"/>
        <v>-0.20275178866263072</v>
      </c>
      <c r="X11" s="104">
        <f t="shared" si="3"/>
        <v>-6.1584086009416446</v>
      </c>
    </row>
    <row r="12" spans="1:24" ht="20.100000000000001" customHeight="1" thickBot="1" x14ac:dyDescent="0.3">
      <c r="A12" s="24"/>
      <c r="B12" t="s">
        <v>96</v>
      </c>
      <c r="C12" s="10">
        <v>17043</v>
      </c>
      <c r="D12" s="11">
        <v>23254</v>
      </c>
      <c r="E12" s="11">
        <v>33341</v>
      </c>
      <c r="F12" s="11">
        <v>41393</v>
      </c>
      <c r="G12" s="11">
        <v>40160</v>
      </c>
      <c r="H12" s="11">
        <v>55830</v>
      </c>
      <c r="I12" s="11">
        <v>55693</v>
      </c>
      <c r="J12" s="11">
        <v>11368</v>
      </c>
      <c r="K12" s="162">
        <v>11683</v>
      </c>
      <c r="M12" s="77">
        <f>C12/C10</f>
        <v>9.7795400293793605E-2</v>
      </c>
      <c r="N12" s="77">
        <f>D12/D10</f>
        <v>0.11037644948001461</v>
      </c>
      <c r="O12" s="77">
        <f>E12/E10</f>
        <v>0.26193562579053636</v>
      </c>
      <c r="P12" s="77">
        <f>F12/F10</f>
        <v>0.34382709383747684</v>
      </c>
      <c r="Q12" s="77">
        <f t="shared" ref="Q12:R12" si="7">G12/G10</f>
        <v>0.331843233818924</v>
      </c>
      <c r="R12" s="77">
        <f t="shared" si="7"/>
        <v>0.39585076362398786</v>
      </c>
      <c r="S12" s="77">
        <f>I12/I10</f>
        <v>0.44406968863373597</v>
      </c>
      <c r="T12" s="77">
        <f>J12/J10</f>
        <v>0.38486018010698086</v>
      </c>
      <c r="U12" s="329">
        <f>K12/K10</f>
        <v>0.44644426611639726</v>
      </c>
      <c r="W12" s="105">
        <f t="shared" si="2"/>
        <v>2.7709359605911331E-2</v>
      </c>
      <c r="X12" s="104">
        <f t="shared" si="3"/>
        <v>6.1584086009416392</v>
      </c>
    </row>
    <row r="13" spans="1:24" ht="20.100000000000001" customHeight="1" thickBot="1" x14ac:dyDescent="0.3">
      <c r="A13" s="5" t="s">
        <v>15</v>
      </c>
      <c r="B13" s="6"/>
      <c r="C13" s="13">
        <v>8286318</v>
      </c>
      <c r="D13" s="14">
        <v>9244831</v>
      </c>
      <c r="E13" s="14">
        <v>9042959</v>
      </c>
      <c r="F13" s="14">
        <v>8375287</v>
      </c>
      <c r="G13" s="14">
        <v>9732336</v>
      </c>
      <c r="H13" s="14">
        <v>11137124</v>
      </c>
      <c r="I13" s="14">
        <v>11047831</v>
      </c>
      <c r="J13" s="14">
        <v>2597756</v>
      </c>
      <c r="K13" s="161">
        <v>2585674</v>
      </c>
      <c r="M13" s="135">
        <f>C13/C45</f>
        <v>9.8412916865915676E-2</v>
      </c>
      <c r="N13" s="135">
        <f>D13/D45</f>
        <v>0.10920157436466674</v>
      </c>
      <c r="O13" s="135">
        <f>E13/E45</f>
        <v>0.10506247510375184</v>
      </c>
      <c r="P13" s="135">
        <f>F13/F45</f>
        <v>9.2200017047887009E-2</v>
      </c>
      <c r="Q13" s="135">
        <f t="shared" ref="Q13:R13" si="8">G13/G45</f>
        <v>0.10294685349077269</v>
      </c>
      <c r="R13" s="135">
        <f t="shared" si="8"/>
        <v>0.11127503605482844</v>
      </c>
      <c r="S13" s="135">
        <f>I13/I45</f>
        <v>0.11657793326617408</v>
      </c>
      <c r="T13" s="135">
        <f>J13/J45</f>
        <v>0.11701438623860844</v>
      </c>
      <c r="U13" s="328">
        <f>K13/K45</f>
        <v>0.12389618586425993</v>
      </c>
      <c r="W13" s="102">
        <f t="shared" si="2"/>
        <v>-4.6509371934854542E-3</v>
      </c>
      <c r="X13" s="101">
        <f t="shared" si="3"/>
        <v>0.68817996256514968</v>
      </c>
    </row>
    <row r="14" spans="1:24" ht="20.100000000000001" customHeight="1" x14ac:dyDescent="0.25">
      <c r="A14" s="24"/>
      <c r="B14" t="s">
        <v>95</v>
      </c>
      <c r="C14" s="10">
        <v>1161317</v>
      </c>
      <c r="D14" s="11">
        <v>954592</v>
      </c>
      <c r="E14" s="11">
        <v>809004</v>
      </c>
      <c r="F14" s="11">
        <v>447947</v>
      </c>
      <c r="G14" s="11">
        <v>355278</v>
      </c>
      <c r="H14" s="11">
        <v>415043</v>
      </c>
      <c r="I14" s="11">
        <v>353221</v>
      </c>
      <c r="J14" s="11">
        <v>93407</v>
      </c>
      <c r="K14" s="162">
        <v>101099</v>
      </c>
      <c r="M14" s="77">
        <f>C14/C13</f>
        <v>0.14014873674893963</v>
      </c>
      <c r="N14" s="77">
        <f>D14/D13</f>
        <v>0.10325683617147788</v>
      </c>
      <c r="O14" s="77">
        <f>E14/E13</f>
        <v>8.9462309847915936E-2</v>
      </c>
      <c r="P14" s="77">
        <f>F14/F13</f>
        <v>5.3484376117499018E-2</v>
      </c>
      <c r="Q14" s="77">
        <f t="shared" ref="Q14:R14" si="9">G14/G13</f>
        <v>3.6504904886144496E-2</v>
      </c>
      <c r="R14" s="77">
        <f t="shared" si="9"/>
        <v>3.726662287319419E-2</v>
      </c>
      <c r="S14" s="77">
        <f>I14/I13</f>
        <v>3.1971977123835441E-2</v>
      </c>
      <c r="T14" s="77">
        <f>J14/J13</f>
        <v>3.595680271742227E-2</v>
      </c>
      <c r="U14" s="329">
        <f>K14/K13</f>
        <v>3.9099669950658902E-2</v>
      </c>
      <c r="W14" s="107">
        <f t="shared" si="2"/>
        <v>8.234928859721434E-2</v>
      </c>
      <c r="X14" s="104">
        <f t="shared" si="3"/>
        <v>0.3142867233236632</v>
      </c>
    </row>
    <row r="15" spans="1:24" ht="20.100000000000001" customHeight="1" thickBot="1" x14ac:dyDescent="0.3">
      <c r="A15" s="24"/>
      <c r="B15" t="s">
        <v>96</v>
      </c>
      <c r="C15" s="10">
        <v>7125001</v>
      </c>
      <c r="D15" s="11">
        <v>8290239</v>
      </c>
      <c r="E15" s="11">
        <v>8233955</v>
      </c>
      <c r="F15" s="11">
        <v>7927340</v>
      </c>
      <c r="G15" s="11">
        <v>9377058</v>
      </c>
      <c r="H15" s="11">
        <v>10722081</v>
      </c>
      <c r="I15" s="11">
        <v>10694610</v>
      </c>
      <c r="J15" s="11">
        <v>2504349</v>
      </c>
      <c r="K15" s="162">
        <v>2484575</v>
      </c>
      <c r="M15" s="77">
        <f>C15/C13</f>
        <v>0.85985126325106032</v>
      </c>
      <c r="N15" s="77">
        <f>D15/D13</f>
        <v>0.89674316382852215</v>
      </c>
      <c r="O15" s="77">
        <f>E15/E13</f>
        <v>0.91053769015208408</v>
      </c>
      <c r="P15" s="77">
        <f>F15/F13</f>
        <v>0.94651562388250099</v>
      </c>
      <c r="Q15" s="77">
        <f t="shared" ref="Q15:R15" si="10">G15/G13</f>
        <v>0.96349509511385545</v>
      </c>
      <c r="R15" s="77">
        <f t="shared" si="10"/>
        <v>0.96273337712680584</v>
      </c>
      <c r="S15" s="77">
        <f>I15/I13</f>
        <v>0.96802802287616452</v>
      </c>
      <c r="T15" s="77">
        <f>J15/J13</f>
        <v>0.9640431972825777</v>
      </c>
      <c r="U15" s="329">
        <f>K15/K13</f>
        <v>0.96090033004934106</v>
      </c>
      <c r="W15" s="105">
        <f t="shared" si="2"/>
        <v>-7.8958643543691389E-3</v>
      </c>
      <c r="X15" s="104">
        <f t="shared" si="3"/>
        <v>-0.31428672332366459</v>
      </c>
    </row>
    <row r="16" spans="1:24" ht="20.100000000000001" customHeight="1" thickBot="1" x14ac:dyDescent="0.3">
      <c r="A16" s="5" t="s">
        <v>8</v>
      </c>
      <c r="B16" s="6"/>
      <c r="C16" s="13">
        <v>68843</v>
      </c>
      <c r="D16" s="14">
        <v>42685</v>
      </c>
      <c r="E16" s="14">
        <v>135956</v>
      </c>
      <c r="F16" s="14">
        <v>183998</v>
      </c>
      <c r="G16" s="14">
        <v>53281</v>
      </c>
      <c r="H16" s="14"/>
      <c r="I16" s="14"/>
      <c r="J16" s="14"/>
      <c r="K16" s="161"/>
      <c r="M16" s="135">
        <f>C16/C45</f>
        <v>8.1761772065714027E-4</v>
      </c>
      <c r="N16" s="135">
        <f>D16/D45</f>
        <v>5.042027487312423E-4</v>
      </c>
      <c r="O16" s="135">
        <f>E16/E45</f>
        <v>1.579557517092103E-3</v>
      </c>
      <c r="P16" s="135">
        <f>F16/F45</f>
        <v>2.0255567047167593E-3</v>
      </c>
      <c r="Q16" s="135">
        <f t="shared" ref="Q16:R16" si="11">G16/G45</f>
        <v>5.6359658162663724E-4</v>
      </c>
      <c r="R16" s="135">
        <f t="shared" si="11"/>
        <v>0</v>
      </c>
      <c r="S16" s="135">
        <f>I16/I45</f>
        <v>0</v>
      </c>
      <c r="T16" s="135">
        <f>J16/J45</f>
        <v>0</v>
      </c>
      <c r="U16" s="328">
        <f>K16/K45</f>
        <v>0</v>
      </c>
      <c r="W16" s="102"/>
      <c r="X16" s="101">
        <f t="shared" si="3"/>
        <v>0</v>
      </c>
    </row>
    <row r="17" spans="1:24" ht="20.100000000000001" customHeight="1" thickBot="1" x14ac:dyDescent="0.3">
      <c r="A17" s="24"/>
      <c r="B17" t="s">
        <v>95</v>
      </c>
      <c r="C17" s="10">
        <v>68843</v>
      </c>
      <c r="D17" s="11">
        <v>42685</v>
      </c>
      <c r="E17" s="11">
        <v>135956</v>
      </c>
      <c r="F17" s="11">
        <v>183998</v>
      </c>
      <c r="G17" s="11">
        <v>53281</v>
      </c>
      <c r="H17" s="11"/>
      <c r="I17" s="11"/>
      <c r="J17" s="11"/>
      <c r="K17" s="162"/>
      <c r="M17" s="77">
        <f>C17/C16</f>
        <v>1</v>
      </c>
      <c r="N17" s="77">
        <f>D17/D16</f>
        <v>1</v>
      </c>
      <c r="O17" s="77">
        <f>E17/E16</f>
        <v>1</v>
      </c>
      <c r="P17" s="77">
        <f>F17/F16</f>
        <v>1</v>
      </c>
      <c r="Q17" s="77">
        <f t="shared" ref="Q17:R17" si="12">G17/G16</f>
        <v>1</v>
      </c>
      <c r="R17" s="77"/>
      <c r="S17" s="77"/>
      <c r="T17" s="77"/>
      <c r="U17" s="329"/>
      <c r="W17" s="155"/>
      <c r="X17" s="104"/>
    </row>
    <row r="18" spans="1:24" ht="20.100000000000001" customHeight="1" thickBot="1" x14ac:dyDescent="0.3">
      <c r="A18" s="5" t="s">
        <v>16</v>
      </c>
      <c r="B18" s="6"/>
      <c r="C18" s="13">
        <v>12210</v>
      </c>
      <c r="D18" s="14">
        <v>14609</v>
      </c>
      <c r="E18" s="14">
        <v>13775</v>
      </c>
      <c r="F18" s="14">
        <v>9955</v>
      </c>
      <c r="G18" s="14">
        <v>9151</v>
      </c>
      <c r="H18" s="14">
        <v>11208</v>
      </c>
      <c r="I18" s="14">
        <v>9149</v>
      </c>
      <c r="J18" s="14">
        <v>1983</v>
      </c>
      <c r="K18" s="161">
        <v>1315</v>
      </c>
      <c r="M18" s="135">
        <f>C18/C45</f>
        <v>1.450127444943376E-4</v>
      </c>
      <c r="N18" s="135">
        <f>D18/D45</f>
        <v>1.7256408471862995E-4</v>
      </c>
      <c r="O18" s="135">
        <f>E18/E45</f>
        <v>1.6004004823578008E-4</v>
      </c>
      <c r="P18" s="135">
        <f>F18/F45</f>
        <v>1.095904140015399E-4</v>
      </c>
      <c r="Q18" s="135">
        <f t="shared" ref="Q18:R18" si="13">G18/G45</f>
        <v>9.6797588605044142E-5</v>
      </c>
      <c r="R18" s="135">
        <f t="shared" si="13"/>
        <v>1.119831838185978E-4</v>
      </c>
      <c r="S18" s="135">
        <f>I18/I45</f>
        <v>9.6541258773077412E-5</v>
      </c>
      <c r="T18" s="135">
        <f>J18/J45</f>
        <v>8.932306494957977E-5</v>
      </c>
      <c r="U18" s="328">
        <f>K18/K45</f>
        <v>6.301006407284979E-5</v>
      </c>
      <c r="W18" s="102">
        <f t="shared" si="2"/>
        <v>-0.3368633383761977</v>
      </c>
      <c r="X18" s="101">
        <f t="shared" si="3"/>
        <v>-2.6313000876729978E-3</v>
      </c>
    </row>
    <row r="19" spans="1:24" ht="20.100000000000001" customHeight="1" x14ac:dyDescent="0.25">
      <c r="A19" s="24"/>
      <c r="B19" t="s">
        <v>95</v>
      </c>
      <c r="C19" s="10">
        <v>8251</v>
      </c>
      <c r="D19" s="11">
        <v>10349</v>
      </c>
      <c r="E19" s="11">
        <v>11059</v>
      </c>
      <c r="F19" s="11">
        <v>7035</v>
      </c>
      <c r="G19" s="11">
        <v>5145</v>
      </c>
      <c r="H19" s="11">
        <v>6418</v>
      </c>
      <c r="I19" s="11">
        <v>5560</v>
      </c>
      <c r="J19" s="11">
        <v>1197</v>
      </c>
      <c r="K19" s="162">
        <v>680</v>
      </c>
      <c r="M19" s="77">
        <f>C19/C18</f>
        <v>0.67575757575757578</v>
      </c>
      <c r="N19" s="77">
        <f>D19/D18</f>
        <v>0.70839893216510375</v>
      </c>
      <c r="O19" s="77">
        <f>E19/E18</f>
        <v>0.80283121597096185</v>
      </c>
      <c r="P19" s="77">
        <f>F19/F18</f>
        <v>0.70668006027122054</v>
      </c>
      <c r="Q19" s="77">
        <f t="shared" ref="Q19:R19" si="14">G19/G18</f>
        <v>0.56223363566823303</v>
      </c>
      <c r="R19" s="77">
        <f t="shared" si="14"/>
        <v>0.5726266952177016</v>
      </c>
      <c r="S19" s="77">
        <f>I19/I18</f>
        <v>0.60771669034867204</v>
      </c>
      <c r="T19" s="77">
        <f>J19/J18</f>
        <v>0.60363086232980334</v>
      </c>
      <c r="U19" s="329">
        <f>K19/K18</f>
        <v>0.5171102661596958</v>
      </c>
      <c r="W19" s="107">
        <f t="shared" si="2"/>
        <v>-0.43191311612364242</v>
      </c>
      <c r="X19" s="104">
        <f t="shared" si="3"/>
        <v>-8.6520596170107549</v>
      </c>
    </row>
    <row r="20" spans="1:24" ht="20.100000000000001" customHeight="1" thickBot="1" x14ac:dyDescent="0.3">
      <c r="A20" s="24"/>
      <c r="B20" t="s">
        <v>96</v>
      </c>
      <c r="C20" s="10">
        <v>3959</v>
      </c>
      <c r="D20" s="11">
        <v>4260</v>
      </c>
      <c r="E20" s="11">
        <v>2716</v>
      </c>
      <c r="F20" s="11">
        <v>2920</v>
      </c>
      <c r="G20" s="11">
        <v>4006</v>
      </c>
      <c r="H20" s="11">
        <v>4790</v>
      </c>
      <c r="I20" s="11">
        <v>3589</v>
      </c>
      <c r="J20" s="11">
        <v>786</v>
      </c>
      <c r="K20" s="162">
        <v>635</v>
      </c>
      <c r="M20" s="77">
        <f>C20/C18</f>
        <v>0.32424242424242422</v>
      </c>
      <c r="N20" s="77">
        <f>D20/D18</f>
        <v>0.29160106783489631</v>
      </c>
      <c r="O20" s="77">
        <f>E20/E18</f>
        <v>0.19716878402903812</v>
      </c>
      <c r="P20" s="77">
        <f>F20/F18</f>
        <v>0.29331993972877951</v>
      </c>
      <c r="Q20" s="77">
        <f t="shared" ref="Q20:R20" si="15">G20/G18</f>
        <v>0.43776636433176702</v>
      </c>
      <c r="R20" s="77">
        <f t="shared" si="15"/>
        <v>0.42737330478229835</v>
      </c>
      <c r="S20" s="77">
        <f>I20/I18</f>
        <v>0.39228330965132802</v>
      </c>
      <c r="T20" s="77">
        <f>J20/J18</f>
        <v>0.39636913767019666</v>
      </c>
      <c r="U20" s="329">
        <f>K20/K18</f>
        <v>0.4828897338403042</v>
      </c>
      <c r="W20" s="105">
        <f t="shared" si="2"/>
        <v>-0.1921119592875318</v>
      </c>
      <c r="X20" s="104">
        <f t="shared" si="3"/>
        <v>8.6520596170107549</v>
      </c>
    </row>
    <row r="21" spans="1:24" ht="20.100000000000001" customHeight="1" thickBot="1" x14ac:dyDescent="0.3">
      <c r="A21" s="5" t="s">
        <v>19</v>
      </c>
      <c r="B21" s="6"/>
      <c r="C21" s="13">
        <v>1041669</v>
      </c>
      <c r="D21" s="14">
        <v>717548</v>
      </c>
      <c r="E21" s="14">
        <v>967173</v>
      </c>
      <c r="F21" s="14">
        <v>806154</v>
      </c>
      <c r="G21" s="14">
        <v>478640</v>
      </c>
      <c r="H21" s="14">
        <v>349735</v>
      </c>
      <c r="I21" s="14">
        <v>312011</v>
      </c>
      <c r="J21" s="14">
        <v>72143</v>
      </c>
      <c r="K21" s="161">
        <v>89368</v>
      </c>
      <c r="M21" s="135">
        <f>C21/C45</f>
        <v>1.2371439848048497E-2</v>
      </c>
      <c r="N21" s="135">
        <f>D21/D45</f>
        <v>8.4758035362915655E-3</v>
      </c>
      <c r="O21" s="135">
        <f>E21/E45</f>
        <v>1.123676323574186E-2</v>
      </c>
      <c r="P21" s="135">
        <f>F21/F45</f>
        <v>8.8746108095426827E-3</v>
      </c>
      <c r="Q21" s="135">
        <f t="shared" ref="Q21:R21" si="16">G21/G45</f>
        <v>5.0629655567608267E-3</v>
      </c>
      <c r="R21" s="135">
        <f t="shared" si="16"/>
        <v>3.4943289429690667E-3</v>
      </c>
      <c r="S21" s="135">
        <f>I21/I45</f>
        <v>3.2923745426873601E-3</v>
      </c>
      <c r="T21" s="135">
        <f>J21/J45</f>
        <v>3.2496388677042526E-3</v>
      </c>
      <c r="U21" s="328">
        <f>K21/K45</f>
        <v>4.2821927042299927E-3</v>
      </c>
      <c r="W21" s="102">
        <f t="shared" si="2"/>
        <v>0.23876190344177536</v>
      </c>
      <c r="X21" s="101">
        <f t="shared" si="3"/>
        <v>0.103255383652574</v>
      </c>
    </row>
    <row r="22" spans="1:24" ht="20.100000000000001" customHeight="1" x14ac:dyDescent="0.25">
      <c r="A22" s="24"/>
      <c r="B22" t="s">
        <v>95</v>
      </c>
      <c r="C22" s="10">
        <v>777575</v>
      </c>
      <c r="D22" s="11">
        <v>510815</v>
      </c>
      <c r="E22" s="11">
        <v>757052</v>
      </c>
      <c r="F22" s="11">
        <v>585717</v>
      </c>
      <c r="G22" s="11">
        <v>292042</v>
      </c>
      <c r="H22" s="11">
        <v>165330</v>
      </c>
      <c r="I22" s="11">
        <v>123455</v>
      </c>
      <c r="J22" s="11">
        <v>29096</v>
      </c>
      <c r="K22" s="162">
        <v>27515</v>
      </c>
      <c r="M22" s="77">
        <f>C22/C21</f>
        <v>0.7464703279064655</v>
      </c>
      <c r="N22" s="77">
        <f>D22/D21</f>
        <v>0.71188965755601019</v>
      </c>
      <c r="O22" s="77">
        <f>E22/E21</f>
        <v>0.7827472437712798</v>
      </c>
      <c r="P22" s="77">
        <f>F22/F21</f>
        <v>0.72655720867228846</v>
      </c>
      <c r="Q22" s="77">
        <f t="shared" ref="Q22:R22" si="17">G22/G21</f>
        <v>0.61014959050643491</v>
      </c>
      <c r="R22" s="77">
        <f t="shared" si="17"/>
        <v>0.47272935222382662</v>
      </c>
      <c r="S22" s="77">
        <f>I22/I21</f>
        <v>0.39567515247859852</v>
      </c>
      <c r="T22" s="77">
        <f>J22/J21</f>
        <v>0.40331009245526245</v>
      </c>
      <c r="U22" s="329">
        <f>K22/K21</f>
        <v>0.30788425387163193</v>
      </c>
      <c r="W22" s="107">
        <f t="shared" si="2"/>
        <v>-5.4337365960956834E-2</v>
      </c>
      <c r="X22" s="104">
        <f t="shared" si="3"/>
        <v>-9.5425838583630522</v>
      </c>
    </row>
    <row r="23" spans="1:24" ht="20.100000000000001" customHeight="1" thickBot="1" x14ac:dyDescent="0.3">
      <c r="A23" s="24"/>
      <c r="B23" t="s">
        <v>96</v>
      </c>
      <c r="C23" s="10">
        <v>264094</v>
      </c>
      <c r="D23" s="11">
        <v>206733</v>
      </c>
      <c r="E23" s="11">
        <v>210121</v>
      </c>
      <c r="F23" s="11">
        <v>220437</v>
      </c>
      <c r="G23" s="11">
        <v>186598</v>
      </c>
      <c r="H23" s="11">
        <v>184405</v>
      </c>
      <c r="I23" s="11">
        <v>188556</v>
      </c>
      <c r="J23" s="11">
        <v>43047</v>
      </c>
      <c r="K23" s="162">
        <v>61853</v>
      </c>
      <c r="M23" s="77">
        <f>C23/C21</f>
        <v>0.2535296720935345</v>
      </c>
      <c r="N23" s="77">
        <f>D23/D21</f>
        <v>0.28811034244398981</v>
      </c>
      <c r="O23" s="77">
        <f>E23/E21</f>
        <v>0.2172527562287202</v>
      </c>
      <c r="P23" s="77">
        <f>F23/F21</f>
        <v>0.2734427913277116</v>
      </c>
      <c r="Q23" s="77">
        <f t="shared" ref="Q23:R23" si="18">G23/G21</f>
        <v>0.38985040949356509</v>
      </c>
      <c r="R23" s="77">
        <f t="shared" si="18"/>
        <v>0.52727064777617338</v>
      </c>
      <c r="S23" s="77">
        <f>I23/I21</f>
        <v>0.60432484752140148</v>
      </c>
      <c r="T23" s="77">
        <f>J23/J21</f>
        <v>0.5966899075447375</v>
      </c>
      <c r="U23" s="329">
        <f>K23/K21</f>
        <v>0.69211574612836813</v>
      </c>
      <c r="W23" s="105">
        <f t="shared" si="2"/>
        <v>0.43687132668943246</v>
      </c>
      <c r="X23" s="104">
        <f t="shared" si="3"/>
        <v>9.5425838583630629</v>
      </c>
    </row>
    <row r="24" spans="1:24" ht="20.100000000000001" customHeight="1" thickBot="1" x14ac:dyDescent="0.3">
      <c r="A24" s="5" t="s">
        <v>20</v>
      </c>
      <c r="B24" s="6"/>
      <c r="C24" s="13">
        <v>3608437</v>
      </c>
      <c r="D24" s="14">
        <v>4385682</v>
      </c>
      <c r="E24" s="14">
        <v>4504040</v>
      </c>
      <c r="F24" s="14">
        <v>4397791</v>
      </c>
      <c r="G24" s="14">
        <v>4263106</v>
      </c>
      <c r="H24" s="14">
        <v>4333103</v>
      </c>
      <c r="I24" s="14">
        <v>4292723</v>
      </c>
      <c r="J24" s="14">
        <v>1075367</v>
      </c>
      <c r="K24" s="161">
        <v>848473</v>
      </c>
      <c r="M24" s="135">
        <f>C24/C45</f>
        <v>4.2855802842335304E-2</v>
      </c>
      <c r="N24" s="135">
        <f>D24/D45</f>
        <v>5.1804449325550714E-2</v>
      </c>
      <c r="O24" s="135">
        <f>E24/E45</f>
        <v>5.2328622784456109E-2</v>
      </c>
      <c r="P24" s="135">
        <f>F24/F45</f>
        <v>4.8413434091636981E-2</v>
      </c>
      <c r="Q24" s="135">
        <f t="shared" ref="Q24:R24" si="19">G24/G45</f>
        <v>4.5094348242563143E-2</v>
      </c>
      <c r="R24" s="135">
        <f t="shared" si="19"/>
        <v>4.329360008511042E-2</v>
      </c>
      <c r="S24" s="135">
        <f>I24/I45</f>
        <v>4.529728735207577E-2</v>
      </c>
      <c r="T24" s="135">
        <f>J24/J45</f>
        <v>4.8439272004858668E-2</v>
      </c>
      <c r="U24" s="328">
        <f>K24/K45</f>
        <v>4.0655770413751395E-2</v>
      </c>
      <c r="W24" s="102">
        <f t="shared" si="2"/>
        <v>-0.21099215430639029</v>
      </c>
      <c r="X24" s="101">
        <f t="shared" si="3"/>
        <v>-0.77835015911072725</v>
      </c>
    </row>
    <row r="25" spans="1:24" ht="20.100000000000001" customHeight="1" x14ac:dyDescent="0.25">
      <c r="A25" s="24"/>
      <c r="B25" t="s">
        <v>95</v>
      </c>
      <c r="C25" s="10">
        <v>914613</v>
      </c>
      <c r="D25" s="11">
        <v>1469477</v>
      </c>
      <c r="E25" s="11">
        <v>1744737</v>
      </c>
      <c r="F25" s="11">
        <v>1579137</v>
      </c>
      <c r="G25" s="11">
        <v>1231763</v>
      </c>
      <c r="H25" s="11">
        <v>1090887</v>
      </c>
      <c r="I25" s="11">
        <v>945474</v>
      </c>
      <c r="J25" s="11">
        <v>243692</v>
      </c>
      <c r="K25" s="162">
        <v>153112</v>
      </c>
      <c r="M25" s="77">
        <f>C25/C24</f>
        <v>0.25346514294138989</v>
      </c>
      <c r="N25" s="77">
        <f>D25/D24</f>
        <v>0.33506236886304114</v>
      </c>
      <c r="O25" s="77">
        <f>E25/E24</f>
        <v>0.38737155975524196</v>
      </c>
      <c r="P25" s="77">
        <f>F25/F24</f>
        <v>0.35907504472131579</v>
      </c>
      <c r="Q25" s="77">
        <f t="shared" ref="Q25:R25" si="20">G25/G24</f>
        <v>0.28893557889482457</v>
      </c>
      <c r="R25" s="77">
        <f t="shared" si="20"/>
        <v>0.25175653567431933</v>
      </c>
      <c r="S25" s="77">
        <f>I25/I24</f>
        <v>0.22025040982145833</v>
      </c>
      <c r="T25" s="77">
        <f>J25/J24</f>
        <v>0.22661286797902483</v>
      </c>
      <c r="U25" s="329">
        <f>K25/K24</f>
        <v>0.18045594850985242</v>
      </c>
      <c r="W25" s="107">
        <f t="shared" si="2"/>
        <v>-0.37169870163977481</v>
      </c>
      <c r="X25" s="104">
        <f t="shared" si="3"/>
        <v>-4.6156919469172415</v>
      </c>
    </row>
    <row r="26" spans="1:24" ht="20.100000000000001" customHeight="1" thickBot="1" x14ac:dyDescent="0.3">
      <c r="A26" s="24"/>
      <c r="B26" t="s">
        <v>96</v>
      </c>
      <c r="C26" s="10">
        <v>2693824</v>
      </c>
      <c r="D26" s="11">
        <v>2916205</v>
      </c>
      <c r="E26" s="11">
        <v>2759303</v>
      </c>
      <c r="F26" s="11">
        <v>2818654</v>
      </c>
      <c r="G26" s="11">
        <v>3031343</v>
      </c>
      <c r="H26" s="11">
        <v>3242216</v>
      </c>
      <c r="I26" s="11">
        <v>3347249</v>
      </c>
      <c r="J26" s="11">
        <v>831675</v>
      </c>
      <c r="K26" s="162">
        <v>695361</v>
      </c>
      <c r="M26" s="77">
        <f>C26/C24</f>
        <v>0.74653485705861011</v>
      </c>
      <c r="N26" s="77">
        <f>D26/D24</f>
        <v>0.66493763113695881</v>
      </c>
      <c r="O26" s="77">
        <f>E26/E24</f>
        <v>0.61262844024475804</v>
      </c>
      <c r="P26" s="77">
        <f>F26/F24</f>
        <v>0.64092495527868421</v>
      </c>
      <c r="Q26" s="77">
        <f t="shared" ref="Q26:R26" si="21">G26/G24</f>
        <v>0.71106442110517543</v>
      </c>
      <c r="R26" s="77">
        <f t="shared" si="21"/>
        <v>0.74824346432568067</v>
      </c>
      <c r="S26" s="77">
        <f>I26/I24</f>
        <v>0.77974959017854173</v>
      </c>
      <c r="T26" s="77">
        <f>J26/J24</f>
        <v>0.7733871320209752</v>
      </c>
      <c r="U26" s="329">
        <f>K26/K24</f>
        <v>0.81954405149014764</v>
      </c>
      <c r="W26" s="105">
        <f t="shared" si="2"/>
        <v>-0.16390296690413925</v>
      </c>
      <c r="X26" s="104">
        <f t="shared" si="3"/>
        <v>4.6156919469172442</v>
      </c>
    </row>
    <row r="27" spans="1:24" ht="20.100000000000001" customHeight="1" thickBot="1" x14ac:dyDescent="0.3">
      <c r="A27" s="5" t="s">
        <v>86</v>
      </c>
      <c r="B27" s="6"/>
      <c r="C27" s="13">
        <v>255998</v>
      </c>
      <c r="D27" s="14">
        <v>249482</v>
      </c>
      <c r="E27" s="14">
        <v>246420</v>
      </c>
      <c r="F27" s="14">
        <v>310524</v>
      </c>
      <c r="G27" s="14">
        <v>400100</v>
      </c>
      <c r="H27" s="14">
        <v>609201</v>
      </c>
      <c r="I27" s="14">
        <v>691904</v>
      </c>
      <c r="J27" s="14">
        <v>167136</v>
      </c>
      <c r="K27" s="161">
        <v>199382</v>
      </c>
      <c r="M27" s="135">
        <f>C27/C45</f>
        <v>3.0403744934530247E-3</v>
      </c>
      <c r="N27" s="135">
        <f>D27/D45</f>
        <v>2.9469253873484315E-3</v>
      </c>
      <c r="O27" s="135">
        <f>E27/E45</f>
        <v>2.8629450951913561E-3</v>
      </c>
      <c r="P27" s="135">
        <f>F27/F45</f>
        <v>3.4184282990873107E-3</v>
      </c>
      <c r="Q27" s="135">
        <f t="shared" ref="Q27:R27" si="22">G27/G45</f>
        <v>4.2321839362778014E-3</v>
      </c>
      <c r="R27" s="135">
        <f t="shared" si="22"/>
        <v>6.0867476414591002E-3</v>
      </c>
      <c r="S27" s="135">
        <f>I27/I45</f>
        <v>7.3010474489154393E-3</v>
      </c>
      <c r="T27" s="135">
        <f>J27/J45</f>
        <v>7.5285425029818272E-3</v>
      </c>
      <c r="U27" s="328">
        <f>K27/K45</f>
        <v>9.5536673726029937E-3</v>
      </c>
      <c r="W27" s="102">
        <f t="shared" si="2"/>
        <v>0.19293270151254069</v>
      </c>
      <c r="X27" s="101">
        <f t="shared" si="3"/>
        <v>0.20251248696211666</v>
      </c>
    </row>
    <row r="28" spans="1:24" ht="20.100000000000001" customHeight="1" x14ac:dyDescent="0.25">
      <c r="A28" s="24"/>
      <c r="B28" t="s">
        <v>95</v>
      </c>
      <c r="C28" s="10">
        <v>99989</v>
      </c>
      <c r="D28" s="11">
        <v>79959</v>
      </c>
      <c r="E28" s="11">
        <v>111398</v>
      </c>
      <c r="F28" s="11">
        <v>185264</v>
      </c>
      <c r="G28" s="11">
        <v>225504</v>
      </c>
      <c r="H28" s="11">
        <v>319766</v>
      </c>
      <c r="I28" s="11">
        <v>335818</v>
      </c>
      <c r="J28" s="11">
        <v>77404</v>
      </c>
      <c r="K28" s="162">
        <v>97165</v>
      </c>
      <c r="M28" s="77">
        <f>C28/C27</f>
        <v>0.39058508269595854</v>
      </c>
      <c r="N28" s="77">
        <f>D28/D27</f>
        <v>0.32050007615779896</v>
      </c>
      <c r="O28" s="77">
        <f>E28/E27</f>
        <v>0.45206557909260614</v>
      </c>
      <c r="P28" s="77">
        <f>F28/F27</f>
        <v>0.59661733070551715</v>
      </c>
      <c r="Q28" s="77">
        <f t="shared" ref="Q28:R28" si="23">G28/G27</f>
        <v>0.56361909522619347</v>
      </c>
      <c r="R28" s="77">
        <f t="shared" si="23"/>
        <v>0.52489408257701486</v>
      </c>
      <c r="S28" s="77">
        <f>I28/I27</f>
        <v>0.48535345943945979</v>
      </c>
      <c r="T28" s="77">
        <f>J28/J27</f>
        <v>0.46311985448975684</v>
      </c>
      <c r="U28" s="329">
        <f>K28/K27</f>
        <v>0.48733085233371115</v>
      </c>
      <c r="W28" s="107">
        <f t="shared" si="2"/>
        <v>0.25529688388196992</v>
      </c>
      <c r="X28" s="104">
        <f t="shared" si="3"/>
        <v>2.4210997843954307</v>
      </c>
    </row>
    <row r="29" spans="1:24" ht="20.100000000000001" customHeight="1" thickBot="1" x14ac:dyDescent="0.3">
      <c r="A29" s="24"/>
      <c r="B29" t="s">
        <v>96</v>
      </c>
      <c r="C29" s="10">
        <v>156009</v>
      </c>
      <c r="D29" s="11">
        <v>169523</v>
      </c>
      <c r="E29" s="11">
        <v>135022</v>
      </c>
      <c r="F29" s="11">
        <v>125260</v>
      </c>
      <c r="G29" s="11">
        <v>174596</v>
      </c>
      <c r="H29" s="11">
        <v>289435</v>
      </c>
      <c r="I29" s="11">
        <v>356086</v>
      </c>
      <c r="J29" s="11">
        <v>89732</v>
      </c>
      <c r="K29" s="162">
        <v>102217</v>
      </c>
      <c r="M29" s="77">
        <f>C29/C27</f>
        <v>0.6094149173040414</v>
      </c>
      <c r="N29" s="77">
        <f>D29/D27</f>
        <v>0.67949992384220104</v>
      </c>
      <c r="O29" s="77">
        <f>E29/E27</f>
        <v>0.54793442090739386</v>
      </c>
      <c r="P29" s="77">
        <f>F29/F27</f>
        <v>0.40338266929448285</v>
      </c>
      <c r="Q29" s="77">
        <f t="shared" ref="Q29:R29" si="24">G29/G27</f>
        <v>0.43638090477380653</v>
      </c>
      <c r="R29" s="77">
        <f t="shared" si="24"/>
        <v>0.47510591742298519</v>
      </c>
      <c r="S29" s="77">
        <f>I29/I27</f>
        <v>0.51464654056054016</v>
      </c>
      <c r="T29" s="77">
        <f>J29/J27</f>
        <v>0.5368801455102431</v>
      </c>
      <c r="U29" s="329">
        <f>K29/K27</f>
        <v>0.51266914766628879</v>
      </c>
      <c r="W29" s="105">
        <f t="shared" si="2"/>
        <v>0.13913653991886951</v>
      </c>
      <c r="X29" s="104">
        <f t="shared" si="3"/>
        <v>-2.4210997843954307</v>
      </c>
    </row>
    <row r="30" spans="1:24" ht="20.100000000000001" customHeight="1" thickBot="1" x14ac:dyDescent="0.3">
      <c r="A30" s="5" t="s">
        <v>9</v>
      </c>
      <c r="B30" s="6"/>
      <c r="C30" s="13">
        <v>2984288</v>
      </c>
      <c r="D30" s="14">
        <v>3836769</v>
      </c>
      <c r="E30" s="14">
        <v>4461888</v>
      </c>
      <c r="F30" s="14">
        <v>4418467</v>
      </c>
      <c r="G30" s="14">
        <v>4329174</v>
      </c>
      <c r="H30" s="14">
        <v>4501098</v>
      </c>
      <c r="I30" s="14">
        <v>4174004</v>
      </c>
      <c r="J30" s="14">
        <v>957595</v>
      </c>
      <c r="K30" s="161">
        <v>909497</v>
      </c>
      <c r="M30" s="135">
        <f>C30/C45</f>
        <v>3.5443062509542815E-2</v>
      </c>
      <c r="N30" s="135">
        <f>D30/D45</f>
        <v>4.5320592152906639E-2</v>
      </c>
      <c r="O30" s="135">
        <f>E30/E45</f>
        <v>5.1838894427778462E-2</v>
      </c>
      <c r="P30" s="135">
        <f>F30/F45</f>
        <v>4.8641047491927873E-2</v>
      </c>
      <c r="Q30" s="135">
        <f t="shared" ref="Q30:R30" si="25">G30/G45</f>
        <v>4.57932033495414E-2</v>
      </c>
      <c r="R30" s="135">
        <f t="shared" si="25"/>
        <v>4.4972098922155861E-2</v>
      </c>
      <c r="S30" s="135">
        <f>I30/I45</f>
        <v>4.4044551348110202E-2</v>
      </c>
      <c r="T30" s="135">
        <f>J30/J45</f>
        <v>4.3134301755114894E-2</v>
      </c>
      <c r="U30" s="328">
        <f>K30/K45</f>
        <v>4.3579820717919902E-2</v>
      </c>
      <c r="W30" s="102">
        <f t="shared" si="2"/>
        <v>-5.0227914723865515E-2</v>
      </c>
      <c r="X30" s="101">
        <f t="shared" si="3"/>
        <v>4.4551896280500825E-2</v>
      </c>
    </row>
    <row r="31" spans="1:24" ht="20.100000000000001" customHeight="1" x14ac:dyDescent="0.25">
      <c r="A31" s="24"/>
      <c r="B31" t="s">
        <v>95</v>
      </c>
      <c r="C31" s="10">
        <v>2925358</v>
      </c>
      <c r="D31" s="11">
        <v>3769635</v>
      </c>
      <c r="E31" s="11">
        <v>4394172</v>
      </c>
      <c r="F31" s="11">
        <v>4311827</v>
      </c>
      <c r="G31" s="11">
        <v>4215431</v>
      </c>
      <c r="H31" s="11">
        <v>4392626</v>
      </c>
      <c r="I31" s="11">
        <v>4067569</v>
      </c>
      <c r="J31" s="11">
        <v>936800</v>
      </c>
      <c r="K31" s="162">
        <v>889429</v>
      </c>
      <c r="M31" s="77">
        <f>C31/C30</f>
        <v>0.98025324633547428</v>
      </c>
      <c r="N31" s="77">
        <f>D31/D30</f>
        <v>0.98250246496466165</v>
      </c>
      <c r="O31" s="77">
        <f>E31/E30</f>
        <v>0.98482346486509742</v>
      </c>
      <c r="P31" s="77">
        <f>F31/F30</f>
        <v>0.97586493233965532</v>
      </c>
      <c r="Q31" s="77">
        <f t="shared" ref="Q31:R31" si="26">G31/G30</f>
        <v>0.97372639676760508</v>
      </c>
      <c r="R31" s="77">
        <f t="shared" si="26"/>
        <v>0.97590099126924146</v>
      </c>
      <c r="S31" s="77">
        <f>I31/I30</f>
        <v>0.97450050359319251</v>
      </c>
      <c r="T31" s="77">
        <f>J31/J30</f>
        <v>0.9782841389104997</v>
      </c>
      <c r="U31" s="329">
        <f>K31/K30</f>
        <v>0.97793505641030154</v>
      </c>
      <c r="W31" s="107">
        <f t="shared" si="2"/>
        <v>-5.0566823228010246E-2</v>
      </c>
      <c r="X31" s="104">
        <f t="shared" si="3"/>
        <v>-3.4908250019816123E-2</v>
      </c>
    </row>
    <row r="32" spans="1:24" ht="20.100000000000001" customHeight="1" thickBot="1" x14ac:dyDescent="0.3">
      <c r="A32" s="24"/>
      <c r="B32" t="s">
        <v>96</v>
      </c>
      <c r="C32" s="10">
        <v>58930</v>
      </c>
      <c r="D32" s="11">
        <v>67134</v>
      </c>
      <c r="E32" s="11">
        <v>67716</v>
      </c>
      <c r="F32" s="11">
        <v>106640</v>
      </c>
      <c r="G32" s="11">
        <v>113743</v>
      </c>
      <c r="H32" s="11">
        <v>108472</v>
      </c>
      <c r="I32" s="11">
        <v>106435</v>
      </c>
      <c r="J32" s="11">
        <v>20795</v>
      </c>
      <c r="K32" s="162">
        <v>20068</v>
      </c>
      <c r="M32" s="77">
        <f>C32/C30</f>
        <v>1.9746753664525676E-2</v>
      </c>
      <c r="N32" s="77">
        <f>D32/D30</f>
        <v>1.7497535035338328E-2</v>
      </c>
      <c r="O32" s="77">
        <f>E32/E30</f>
        <v>1.5176535134902535E-2</v>
      </c>
      <c r="P32" s="77">
        <f>F32/F30</f>
        <v>2.413506766034464E-2</v>
      </c>
      <c r="Q32" s="77">
        <f t="shared" ref="Q32:R32" si="27">G32/G30</f>
        <v>2.6273603232394908E-2</v>
      </c>
      <c r="R32" s="77">
        <f t="shared" si="27"/>
        <v>2.4099008730758584E-2</v>
      </c>
      <c r="S32" s="77">
        <f>I32/I30</f>
        <v>2.549949640680747E-2</v>
      </c>
      <c r="T32" s="77">
        <f>J32/J30</f>
        <v>2.1715861089500257E-2</v>
      </c>
      <c r="U32" s="329">
        <f>K32/K30</f>
        <v>2.2064943589698481E-2</v>
      </c>
      <c r="W32" s="105">
        <f t="shared" si="2"/>
        <v>-3.4960327001683097E-2</v>
      </c>
      <c r="X32" s="104">
        <f t="shared" si="3"/>
        <v>3.4908250019822368E-2</v>
      </c>
    </row>
    <row r="33" spans="1:24" ht="20.100000000000001" customHeight="1" thickBot="1" x14ac:dyDescent="0.3">
      <c r="A33" s="5" t="s">
        <v>12</v>
      </c>
      <c r="B33" s="6"/>
      <c r="C33" s="13">
        <v>3400350</v>
      </c>
      <c r="D33" s="14">
        <v>3567078</v>
      </c>
      <c r="E33" s="14">
        <v>3607751</v>
      </c>
      <c r="F33" s="14">
        <v>6477360</v>
      </c>
      <c r="G33" s="14">
        <v>6887825</v>
      </c>
      <c r="H33" s="14">
        <v>6921481</v>
      </c>
      <c r="I33" s="14">
        <v>6181625</v>
      </c>
      <c r="J33" s="14">
        <v>1649159</v>
      </c>
      <c r="K33" s="161">
        <v>1357567</v>
      </c>
      <c r="M33" s="135">
        <f>C33/C45</f>
        <v>4.0384446006660184E-2</v>
      </c>
      <c r="N33" s="135">
        <f>D33/D45</f>
        <v>4.2134954493118014E-2</v>
      </c>
      <c r="O33" s="135">
        <f>E33/E45</f>
        <v>4.1915400657908081E-2</v>
      </c>
      <c r="P33" s="135">
        <f>F33/F45</f>
        <v>7.1306535814868358E-2</v>
      </c>
      <c r="Q33" s="135">
        <f t="shared" ref="Q33:R33" si="28">G33/G45</f>
        <v>7.2858141266914894E-2</v>
      </c>
      <c r="R33" s="135">
        <f t="shared" si="28"/>
        <v>6.9155021334754818E-2</v>
      </c>
      <c r="S33" s="135">
        <f>I33/I45</f>
        <v>6.5229189940225668E-2</v>
      </c>
      <c r="T33" s="135">
        <f>J33/J45</f>
        <v>7.4285394084308634E-2</v>
      </c>
      <c r="U33" s="328">
        <f>K33/K45</f>
        <v>6.5049721409267278E-2</v>
      </c>
      <c r="W33" s="102">
        <f t="shared" si="2"/>
        <v>-0.17681254506084618</v>
      </c>
      <c r="X33" s="101">
        <f t="shared" si="3"/>
        <v>-0.92356726750413565</v>
      </c>
    </row>
    <row r="34" spans="1:24" ht="20.100000000000001" customHeight="1" x14ac:dyDescent="0.25">
      <c r="A34" s="24"/>
      <c r="B34" t="s">
        <v>95</v>
      </c>
      <c r="C34" s="10">
        <v>3034857</v>
      </c>
      <c r="D34" s="11">
        <v>3227613</v>
      </c>
      <c r="E34" s="11">
        <v>3272966</v>
      </c>
      <c r="F34" s="11">
        <v>6083618</v>
      </c>
      <c r="G34" s="11">
        <v>6480584</v>
      </c>
      <c r="H34" s="11">
        <v>6529149</v>
      </c>
      <c r="I34" s="11">
        <v>5859747</v>
      </c>
      <c r="J34" s="11">
        <v>1574880</v>
      </c>
      <c r="K34" s="162">
        <v>1277686</v>
      </c>
      <c r="M34" s="77">
        <f>C34/C33</f>
        <v>0.89251312364903612</v>
      </c>
      <c r="N34" s="77">
        <f>D34/D33</f>
        <v>0.90483387243003943</v>
      </c>
      <c r="O34" s="77">
        <f>E34/E33</f>
        <v>0.90720396169247819</v>
      </c>
      <c r="P34" s="77">
        <f>F34/F33</f>
        <v>0.93921258043400402</v>
      </c>
      <c r="Q34" s="77">
        <f t="shared" ref="Q34:R34" si="29">G34/G33</f>
        <v>0.94087524000682365</v>
      </c>
      <c r="R34" s="77">
        <f t="shared" si="29"/>
        <v>0.94331675547473148</v>
      </c>
      <c r="S34" s="77">
        <f>I34/I33</f>
        <v>0.94792987280852525</v>
      </c>
      <c r="T34" s="77">
        <f>J34/J33</f>
        <v>0.95495946721935243</v>
      </c>
      <c r="U34" s="329">
        <f>K34/K33</f>
        <v>0.94115870524254053</v>
      </c>
      <c r="W34" s="107">
        <f t="shared" si="2"/>
        <v>-0.18870898100172712</v>
      </c>
      <c r="X34" s="104">
        <f t="shared" si="3"/>
        <v>-1.3800761976811904</v>
      </c>
    </row>
    <row r="35" spans="1:24" ht="20.100000000000001" customHeight="1" thickBot="1" x14ac:dyDescent="0.3">
      <c r="A35" s="24"/>
      <c r="B35" t="s">
        <v>96</v>
      </c>
      <c r="C35" s="10">
        <v>365493</v>
      </c>
      <c r="D35" s="11">
        <v>339465</v>
      </c>
      <c r="E35" s="11">
        <v>334785</v>
      </c>
      <c r="F35" s="11">
        <v>393742</v>
      </c>
      <c r="G35" s="11">
        <v>407241</v>
      </c>
      <c r="H35" s="11">
        <v>392332</v>
      </c>
      <c r="I35" s="11">
        <v>321878</v>
      </c>
      <c r="J35" s="11">
        <v>74279</v>
      </c>
      <c r="K35" s="162">
        <v>79881</v>
      </c>
      <c r="M35" s="77">
        <f>C35/C33</f>
        <v>0.10748687635096388</v>
      </c>
      <c r="N35" s="77">
        <f>D35/D33</f>
        <v>9.5166127569960624E-2</v>
      </c>
      <c r="O35" s="77">
        <f>E35/E33</f>
        <v>9.2796038307521783E-2</v>
      </c>
      <c r="P35" s="77">
        <f>F35/F33</f>
        <v>6.0787419565996023E-2</v>
      </c>
      <c r="Q35" s="77">
        <f t="shared" ref="Q35:R35" si="30">G35/G33</f>
        <v>5.9124759993176366E-2</v>
      </c>
      <c r="R35" s="77">
        <f t="shared" si="30"/>
        <v>5.668324452526851E-2</v>
      </c>
      <c r="S35" s="77">
        <f>I35/I33</f>
        <v>5.2070127191474733E-2</v>
      </c>
      <c r="T35" s="77">
        <f>J35/J33</f>
        <v>4.5040532780647589E-2</v>
      </c>
      <c r="U35" s="329">
        <f>K35/K33</f>
        <v>5.8841294757459486E-2</v>
      </c>
      <c r="W35" s="105">
        <f t="shared" si="2"/>
        <v>7.5418355120558972E-2</v>
      </c>
      <c r="X35" s="104">
        <f t="shared" si="3"/>
        <v>1.3800761976811897</v>
      </c>
    </row>
    <row r="36" spans="1:24" ht="20.100000000000001" customHeight="1" thickBot="1" x14ac:dyDescent="0.3">
      <c r="A36" s="5" t="s">
        <v>11</v>
      </c>
      <c r="B36" s="6"/>
      <c r="C36" s="13">
        <v>12390972</v>
      </c>
      <c r="D36" s="14">
        <v>13197036</v>
      </c>
      <c r="E36" s="14">
        <v>15907244</v>
      </c>
      <c r="F36" s="14">
        <v>17610905</v>
      </c>
      <c r="G36" s="14">
        <v>19064159</v>
      </c>
      <c r="H36" s="14">
        <v>20499399</v>
      </c>
      <c r="I36" s="14">
        <v>18972825</v>
      </c>
      <c r="J36" s="14">
        <v>4510609</v>
      </c>
      <c r="K36" s="161">
        <v>4548786</v>
      </c>
      <c r="M36" s="135">
        <f>C36/C45</f>
        <v>0.14716206852354555</v>
      </c>
      <c r="N36" s="135">
        <f>D36/D45</f>
        <v>0.15588571691004238</v>
      </c>
      <c r="O36" s="135">
        <f>E36/E45</f>
        <v>0.18481278381548627</v>
      </c>
      <c r="P36" s="135">
        <f>F36/F45</f>
        <v>0.19387105674452929</v>
      </c>
      <c r="Q36" s="135">
        <f t="shared" ref="Q36:R36" si="31">G36/G45</f>
        <v>0.20165715440751281</v>
      </c>
      <c r="R36" s="135">
        <f t="shared" si="31"/>
        <v>0.20481691348927372</v>
      </c>
      <c r="S36" s="135">
        <f>I36/I45</f>
        <v>0.20020334550019811</v>
      </c>
      <c r="T36" s="135">
        <f>J36/J45</f>
        <v>0.20317772096276301</v>
      </c>
      <c r="U36" s="328">
        <f>K36/K45</f>
        <v>0.21796144282409285</v>
      </c>
      <c r="W36" s="102">
        <f t="shared" si="2"/>
        <v>8.46382384285581E-3</v>
      </c>
      <c r="X36" s="101">
        <f t="shared" si="3"/>
        <v>1.4783721861329839</v>
      </c>
    </row>
    <row r="37" spans="1:24" ht="20.100000000000001" customHeight="1" x14ac:dyDescent="0.25">
      <c r="A37" s="24"/>
      <c r="B37" t="s">
        <v>95</v>
      </c>
      <c r="C37" s="10">
        <v>10817653</v>
      </c>
      <c r="D37" s="11">
        <v>11445768</v>
      </c>
      <c r="E37" s="11">
        <v>13933215</v>
      </c>
      <c r="F37" s="11">
        <v>15305327</v>
      </c>
      <c r="G37" s="11">
        <v>16584484</v>
      </c>
      <c r="H37" s="11">
        <v>17817522</v>
      </c>
      <c r="I37" s="11">
        <v>16430590</v>
      </c>
      <c r="J37" s="11">
        <v>3933142</v>
      </c>
      <c r="K37" s="162">
        <v>3956714</v>
      </c>
      <c r="M37" s="77">
        <f>C37/C36</f>
        <v>0.87302699094146929</v>
      </c>
      <c r="N37" s="77">
        <f>D37/D36</f>
        <v>0.86729838427355965</v>
      </c>
      <c r="O37" s="77">
        <f>E37/E36</f>
        <v>0.8759037706343098</v>
      </c>
      <c r="P37" s="77">
        <f>F37/F36</f>
        <v>0.86908236686303175</v>
      </c>
      <c r="Q37" s="77">
        <f t="shared" ref="Q37:R37" si="32">G37/G36</f>
        <v>0.86993000845198576</v>
      </c>
      <c r="R37" s="77">
        <f t="shared" si="32"/>
        <v>0.86917289623954341</v>
      </c>
      <c r="S37" s="77">
        <f>I37/I36</f>
        <v>0.86600651194537448</v>
      </c>
      <c r="T37" s="77">
        <f>J37/J36</f>
        <v>0.87197582410712171</v>
      </c>
      <c r="U37" s="329">
        <f>K37/K36</f>
        <v>0.869839557191743</v>
      </c>
      <c r="W37" s="107">
        <f t="shared" si="2"/>
        <v>5.9931728882404956E-3</v>
      </c>
      <c r="X37" s="104">
        <f t="shared" si="3"/>
        <v>-0.2136266915378715</v>
      </c>
    </row>
    <row r="38" spans="1:24" ht="20.100000000000001" customHeight="1" thickBot="1" x14ac:dyDescent="0.3">
      <c r="A38" s="24"/>
      <c r="B38" t="s">
        <v>96</v>
      </c>
      <c r="C38" s="10">
        <v>1573319</v>
      </c>
      <c r="D38" s="11">
        <v>1751268</v>
      </c>
      <c r="E38" s="11">
        <v>1974029</v>
      </c>
      <c r="F38" s="11">
        <v>2305578</v>
      </c>
      <c r="G38" s="11">
        <v>2479675</v>
      </c>
      <c r="H38" s="11">
        <v>2681877</v>
      </c>
      <c r="I38" s="11">
        <v>2542235</v>
      </c>
      <c r="J38" s="11">
        <v>577467</v>
      </c>
      <c r="K38" s="162">
        <v>592072</v>
      </c>
      <c r="M38" s="77">
        <f>C38/C36</f>
        <v>0.12697300905853068</v>
      </c>
      <c r="N38" s="77">
        <f>D38/D36</f>
        <v>0.1327016157264404</v>
      </c>
      <c r="O38" s="77">
        <f>E38/E36</f>
        <v>0.12409622936569024</v>
      </c>
      <c r="P38" s="77">
        <f>F38/F36</f>
        <v>0.13091763313696825</v>
      </c>
      <c r="Q38" s="77">
        <f t="shared" ref="Q38:R38" si="33">G38/G36</f>
        <v>0.13006999154801427</v>
      </c>
      <c r="R38" s="77">
        <f t="shared" si="33"/>
        <v>0.13082710376045659</v>
      </c>
      <c r="S38" s="77">
        <f>I38/I36</f>
        <v>0.13399348805462549</v>
      </c>
      <c r="T38" s="77">
        <f>J38/J36</f>
        <v>0.12802417589287832</v>
      </c>
      <c r="U38" s="329">
        <f>K38/K36</f>
        <v>0.13016044280825698</v>
      </c>
      <c r="W38" s="105">
        <f t="shared" si="2"/>
        <v>2.52914885179586E-2</v>
      </c>
      <c r="X38" s="104">
        <f t="shared" si="3"/>
        <v>0.21362669153786595</v>
      </c>
    </row>
    <row r="39" spans="1:24" ht="20.100000000000001" customHeight="1" thickBot="1" x14ac:dyDescent="0.3">
      <c r="A39" s="5" t="s">
        <v>6</v>
      </c>
      <c r="B39" s="6"/>
      <c r="C39" s="13">
        <v>37960402</v>
      </c>
      <c r="D39" s="14">
        <v>34839265</v>
      </c>
      <c r="E39" s="14">
        <v>32218645</v>
      </c>
      <c r="F39" s="14">
        <v>32597080</v>
      </c>
      <c r="G39" s="14">
        <v>32595947</v>
      </c>
      <c r="H39" s="14">
        <v>34541798</v>
      </c>
      <c r="I39" s="14">
        <v>32721150</v>
      </c>
      <c r="J39" s="14">
        <v>8162308</v>
      </c>
      <c r="K39" s="161">
        <v>7650880</v>
      </c>
      <c r="M39" s="135">
        <f>C39/C45</f>
        <v>0.45083882687373805</v>
      </c>
      <c r="N39" s="135">
        <f>D39/D45</f>
        <v>0.41152754308952011</v>
      </c>
      <c r="O39" s="135">
        <f>E39/E45</f>
        <v>0.37432112521898186</v>
      </c>
      <c r="P39" s="135">
        <f>F39/F45</f>
        <v>0.35884756327888662</v>
      </c>
      <c r="Q39" s="135">
        <f t="shared" ref="Q39:R39" si="34">G39/G45</f>
        <v>0.34479390972547513</v>
      </c>
      <c r="R39" s="135">
        <f t="shared" si="34"/>
        <v>0.3451196033956882</v>
      </c>
      <c r="S39" s="135">
        <f>I39/I45</f>
        <v>0.34527718980245731</v>
      </c>
      <c r="T39" s="135">
        <f>J39/J45</f>
        <v>0.36766634776725898</v>
      </c>
      <c r="U39" s="328">
        <f>K39/K45</f>
        <v>0.36660261521953236</v>
      </c>
      <c r="W39" s="102">
        <f t="shared" si="2"/>
        <v>-6.2657277818969834E-2</v>
      </c>
      <c r="X39" s="130">
        <f t="shared" si="3"/>
        <v>-0.10637325477266257</v>
      </c>
    </row>
    <row r="40" spans="1:24" ht="20.100000000000001" customHeight="1" x14ac:dyDescent="0.25">
      <c r="A40" s="24"/>
      <c r="B40" t="s">
        <v>95</v>
      </c>
      <c r="C40" s="10">
        <v>26995721</v>
      </c>
      <c r="D40" s="11">
        <v>25179495</v>
      </c>
      <c r="E40" s="11">
        <v>24074185</v>
      </c>
      <c r="F40" s="11">
        <v>24662414</v>
      </c>
      <c r="G40" s="11">
        <v>24902353</v>
      </c>
      <c r="H40" s="11">
        <v>26403548</v>
      </c>
      <c r="I40" s="11">
        <v>24713044</v>
      </c>
      <c r="J40" s="11">
        <v>6316781</v>
      </c>
      <c r="K40" s="162">
        <v>5713770</v>
      </c>
      <c r="M40" s="77">
        <f>C40/C39</f>
        <v>0.711154771227133</v>
      </c>
      <c r="N40" s="77">
        <f>D40/D39</f>
        <v>0.7227332436548245</v>
      </c>
      <c r="O40" s="77">
        <f>E40/E39</f>
        <v>0.74721283281776751</v>
      </c>
      <c r="P40" s="77">
        <f>F40/F39</f>
        <v>0.75658353447609417</v>
      </c>
      <c r="Q40" s="77">
        <f t="shared" ref="Q40:R40" si="35">G40/G39</f>
        <v>0.76397083968752311</v>
      </c>
      <c r="R40" s="77">
        <f t="shared" si="35"/>
        <v>0.76439414068717559</v>
      </c>
      <c r="S40" s="77">
        <f>I40/I39</f>
        <v>0.75526208583744769</v>
      </c>
      <c r="T40" s="77">
        <f>J40/J39</f>
        <v>0.77389642733403341</v>
      </c>
      <c r="U40" s="329">
        <f>K40/K39</f>
        <v>0.7468121314149484</v>
      </c>
      <c r="W40" s="107">
        <f t="shared" si="2"/>
        <v>-9.5461754966651532E-2</v>
      </c>
      <c r="X40" s="104">
        <f t="shared" si="3"/>
        <v>-2.7084295919085011</v>
      </c>
    </row>
    <row r="41" spans="1:24" ht="20.100000000000001" customHeight="1" thickBot="1" x14ac:dyDescent="0.3">
      <c r="A41" s="24"/>
      <c r="B41" t="s">
        <v>96</v>
      </c>
      <c r="C41" s="10">
        <v>10964681</v>
      </c>
      <c r="D41" s="11">
        <v>9659770</v>
      </c>
      <c r="E41" s="11">
        <v>8144460</v>
      </c>
      <c r="F41" s="11">
        <v>7934666</v>
      </c>
      <c r="G41" s="11">
        <v>7693594</v>
      </c>
      <c r="H41" s="11">
        <v>8138250</v>
      </c>
      <c r="I41" s="11">
        <v>8008106</v>
      </c>
      <c r="J41" s="11">
        <v>1845527</v>
      </c>
      <c r="K41" s="162">
        <v>1937110</v>
      </c>
      <c r="M41" s="77">
        <f>C41/C39</f>
        <v>0.28884522877286706</v>
      </c>
      <c r="N41" s="77">
        <f>D41/D39</f>
        <v>0.2772667563451755</v>
      </c>
      <c r="O41" s="77">
        <f>E41/E39</f>
        <v>0.25278716718223254</v>
      </c>
      <c r="P41" s="77">
        <f>F41/F39</f>
        <v>0.24341646552390583</v>
      </c>
      <c r="Q41" s="77">
        <f t="shared" ref="Q41:R41" si="36">G41/G39</f>
        <v>0.23602916031247689</v>
      </c>
      <c r="R41" s="77">
        <f t="shared" si="36"/>
        <v>0.23560585931282443</v>
      </c>
      <c r="S41" s="77">
        <f>I41/I39</f>
        <v>0.24473791416255236</v>
      </c>
      <c r="T41" s="77">
        <f>J41/J39</f>
        <v>0.22610357266596653</v>
      </c>
      <c r="U41" s="329">
        <f>K41/K39</f>
        <v>0.25318786858505166</v>
      </c>
      <c r="W41" s="105">
        <f t="shared" si="2"/>
        <v>4.9624307853529101E-2</v>
      </c>
      <c r="X41" s="104">
        <f t="shared" si="3"/>
        <v>2.7084295919085122</v>
      </c>
    </row>
    <row r="42" spans="1:24" ht="20.100000000000001" customHeight="1" thickBot="1" x14ac:dyDescent="0.3">
      <c r="A42" s="5" t="s">
        <v>7</v>
      </c>
      <c r="B42" s="6"/>
      <c r="C42" s="13">
        <v>92214</v>
      </c>
      <c r="D42" s="14">
        <v>102073</v>
      </c>
      <c r="E42" s="14">
        <v>98187</v>
      </c>
      <c r="F42" s="14">
        <v>103230</v>
      </c>
      <c r="G42" s="14">
        <v>95779</v>
      </c>
      <c r="H42" s="14">
        <v>114500</v>
      </c>
      <c r="I42" s="14">
        <v>136220</v>
      </c>
      <c r="J42" s="14">
        <v>22754</v>
      </c>
      <c r="K42" s="161">
        <v>24216</v>
      </c>
      <c r="M42" s="135">
        <f>C42/C45</f>
        <v>1.095184702768292E-3</v>
      </c>
      <c r="N42" s="135">
        <f>D42/D45</f>
        <v>1.2057042795184279E-3</v>
      </c>
      <c r="O42" s="135">
        <f>E42/E45</f>
        <v>1.1407515220418539E-3</v>
      </c>
      <c r="P42" s="135">
        <f>F42/F45</f>
        <v>1.1364157144529345E-3</v>
      </c>
      <c r="Q42" s="135">
        <f t="shared" ref="Q42:R42" si="37">G42/G45</f>
        <v>1.0131325799368947E-3</v>
      </c>
      <c r="R42" s="135">
        <f t="shared" si="37"/>
        <v>1.1440109339069815E-3</v>
      </c>
      <c r="S42" s="135">
        <f>I42/I45</f>
        <v>1.4374084894598978E-3</v>
      </c>
      <c r="T42" s="135">
        <f>J42/J45</f>
        <v>1.0249405042172153E-3</v>
      </c>
      <c r="U42" s="328">
        <f>K42/K45</f>
        <v>1.160343506911126E-3</v>
      </c>
      <c r="W42" s="64">
        <f t="shared" si="2"/>
        <v>6.4252439131581254E-2</v>
      </c>
      <c r="X42" s="130">
        <f t="shared" si="3"/>
        <v>1.3540300269391072E-2</v>
      </c>
    </row>
    <row r="43" spans="1:24" ht="20.100000000000001" customHeight="1" x14ac:dyDescent="0.25">
      <c r="A43" s="24"/>
      <c r="B43" t="s">
        <v>95</v>
      </c>
      <c r="C43" s="10">
        <v>72657</v>
      </c>
      <c r="D43" s="11">
        <v>85730</v>
      </c>
      <c r="E43" s="11">
        <v>80250</v>
      </c>
      <c r="F43" s="11">
        <v>91784</v>
      </c>
      <c r="G43" s="11">
        <v>87567</v>
      </c>
      <c r="H43" s="11">
        <v>106606</v>
      </c>
      <c r="I43" s="11">
        <v>130406</v>
      </c>
      <c r="J43" s="11">
        <v>21665</v>
      </c>
      <c r="K43" s="162">
        <v>23129</v>
      </c>
      <c r="M43" s="77">
        <f>C43/C42</f>
        <v>0.78791723599453445</v>
      </c>
      <c r="N43" s="77">
        <f>D43/D42</f>
        <v>0.83988909897818231</v>
      </c>
      <c r="O43" s="77">
        <f>E43/E42</f>
        <v>0.81731797488465885</v>
      </c>
      <c r="P43" s="77">
        <f>F43/F42</f>
        <v>0.88912137944396008</v>
      </c>
      <c r="Q43" s="77">
        <f t="shared" ref="Q43:R43" si="38">G43/G42</f>
        <v>0.91426095490660797</v>
      </c>
      <c r="R43" s="77">
        <f t="shared" si="38"/>
        <v>0.93105676855895192</v>
      </c>
      <c r="S43" s="77">
        <f>I43/I42</f>
        <v>0.95731904272500368</v>
      </c>
      <c r="T43" s="77">
        <f>J43/J42</f>
        <v>0.95214028302716003</v>
      </c>
      <c r="U43" s="329">
        <f>K43/K42</f>
        <v>0.95511232243145028</v>
      </c>
      <c r="W43" s="107">
        <f t="shared" si="2"/>
        <v>6.757442880221555E-2</v>
      </c>
      <c r="X43" s="104">
        <f t="shared" si="3"/>
        <v>0.29720394042902498</v>
      </c>
    </row>
    <row r="44" spans="1:24" ht="20.100000000000001" customHeight="1" thickBot="1" x14ac:dyDescent="0.3">
      <c r="A44" s="24"/>
      <c r="B44" t="s">
        <v>96</v>
      </c>
      <c r="C44" s="10">
        <v>19557</v>
      </c>
      <c r="D44" s="11">
        <v>16343</v>
      </c>
      <c r="E44" s="11">
        <v>17937</v>
      </c>
      <c r="F44" s="11">
        <v>11446</v>
      </c>
      <c r="G44" s="11">
        <v>8212</v>
      </c>
      <c r="H44" s="11">
        <v>7894</v>
      </c>
      <c r="I44" s="11">
        <v>5814</v>
      </c>
      <c r="J44" s="11">
        <v>1089</v>
      </c>
      <c r="K44" s="162">
        <v>1087</v>
      </c>
      <c r="M44" s="77">
        <f>C44/C42</f>
        <v>0.21208276400546555</v>
      </c>
      <c r="N44" s="77">
        <f>D44/D42</f>
        <v>0.16011090102181771</v>
      </c>
      <c r="O44" s="77">
        <f>E44/E42</f>
        <v>0.18268202511534112</v>
      </c>
      <c r="P44" s="77">
        <f>F44/F42</f>
        <v>0.11087862055603991</v>
      </c>
      <c r="Q44" s="77">
        <f t="shared" ref="Q44:R44" si="39">G44/G42</f>
        <v>8.5739045093392086E-2</v>
      </c>
      <c r="R44" s="77">
        <f t="shared" si="39"/>
        <v>6.8943231441048039E-2</v>
      </c>
      <c r="S44" s="77">
        <f>I44/I42</f>
        <v>4.268095727499633E-2</v>
      </c>
      <c r="T44" s="77">
        <f>J44/J42</f>
        <v>4.7859716972839937E-2</v>
      </c>
      <c r="U44" s="329">
        <f>K44/K42</f>
        <v>4.4887677568549722E-2</v>
      </c>
      <c r="W44" s="105">
        <f t="shared" si="2"/>
        <v>-1.8365472910927456E-3</v>
      </c>
      <c r="X44" s="104">
        <f t="shared" si="3"/>
        <v>-0.29720394042902154</v>
      </c>
    </row>
    <row r="45" spans="1:24" ht="20.100000000000001" customHeight="1" thickBot="1" x14ac:dyDescent="0.3">
      <c r="A45" s="74" t="s">
        <v>21</v>
      </c>
      <c r="B45" s="100"/>
      <c r="C45" s="83">
        <f t="shared" ref="C45:G46" si="40">C7+C10+C13+C16+C18+C21+C24+C27+C30+C33+C36+C39+C42</f>
        <v>84199496</v>
      </c>
      <c r="D45" s="84">
        <f t="shared" si="40"/>
        <v>84658404</v>
      </c>
      <c r="E45" s="84">
        <f t="shared" si="40"/>
        <v>86072206</v>
      </c>
      <c r="F45" s="84">
        <f t="shared" si="40"/>
        <v>90838237</v>
      </c>
      <c r="G45" s="84">
        <f t="shared" si="40"/>
        <v>94537479</v>
      </c>
      <c r="H45" s="84">
        <f t="shared" ref="H45:K46" si="41">H7+H10+H13+H16+H18+H21+H24+H27+H30+H33+H36+H39+H42</f>
        <v>100086456</v>
      </c>
      <c r="I45" s="84">
        <f t="shared" si="41"/>
        <v>94767772</v>
      </c>
      <c r="J45" s="191">
        <f t="shared" si="41"/>
        <v>22200313</v>
      </c>
      <c r="K45" s="189">
        <f t="shared" si="41"/>
        <v>20869682</v>
      </c>
      <c r="M45" s="89">
        <f>M7+M10+M13+M16+M18+M21+M24+M27+M30+M33+M36+M39+M42</f>
        <v>1</v>
      </c>
      <c r="N45" s="89">
        <f t="shared" ref="N45:T45" si="42">N7+N10+N13+N16+N18+N21+N24+N27+N30+N33+N36+N39+N42</f>
        <v>0.99999999999999989</v>
      </c>
      <c r="O45" s="89">
        <f t="shared" si="42"/>
        <v>1</v>
      </c>
      <c r="P45" s="89">
        <f t="shared" si="42"/>
        <v>1</v>
      </c>
      <c r="Q45" s="89">
        <f t="shared" ref="Q45:R45" si="43">Q7+Q10+Q13+Q16+Q18+Q21+Q24+Q27+Q30+Q33+Q36+Q39+Q42</f>
        <v>0.99999999999999989</v>
      </c>
      <c r="R45" s="89">
        <f t="shared" si="43"/>
        <v>1</v>
      </c>
      <c r="S45" s="89">
        <f t="shared" si="42"/>
        <v>1.0000000000000002</v>
      </c>
      <c r="T45" s="89">
        <f t="shared" si="42"/>
        <v>1.0000000000000002</v>
      </c>
      <c r="U45" s="330">
        <f>U7+U10+U13+U16+U18+U21+U24+U27+U30+U33+U36+U39+U42</f>
        <v>0.99999999999999989</v>
      </c>
      <c r="W45" s="93">
        <f t="shared" si="2"/>
        <v>-5.9937488268746481E-2</v>
      </c>
      <c r="X45" s="133">
        <f t="shared" si="3"/>
        <v>-3.3306690738754696E-14</v>
      </c>
    </row>
    <row r="46" spans="1:24" ht="20.100000000000001" customHeight="1" x14ac:dyDescent="0.25">
      <c r="A46" s="24"/>
      <c r="B46" t="s">
        <v>95</v>
      </c>
      <c r="C46" s="318">
        <f t="shared" si="40"/>
        <v>47415131</v>
      </c>
      <c r="D46" s="319">
        <f t="shared" si="40"/>
        <v>47322300</v>
      </c>
      <c r="E46" s="319">
        <f t="shared" si="40"/>
        <v>49871335</v>
      </c>
      <c r="F46" s="319">
        <f t="shared" si="40"/>
        <v>54010017</v>
      </c>
      <c r="G46" s="319">
        <v>54960471</v>
      </c>
      <c r="H46" s="319">
        <f t="shared" si="41"/>
        <v>57923485</v>
      </c>
      <c r="I46" s="251">
        <f t="shared" si="41"/>
        <v>53861806</v>
      </c>
      <c r="J46" s="319">
        <f t="shared" si="41"/>
        <v>13399306</v>
      </c>
      <c r="K46" s="190">
        <f t="shared" si="41"/>
        <v>12403313</v>
      </c>
      <c r="M46" s="96">
        <f>C46/C45</f>
        <v>0.56312844200397594</v>
      </c>
      <c r="N46" s="96">
        <f>D46/D45</f>
        <v>0.5589793542528867</v>
      </c>
      <c r="O46" s="96">
        <f>E46/E45</f>
        <v>0.57941276653232288</v>
      </c>
      <c r="P46" s="96">
        <f>F46/F45</f>
        <v>0.5945735934967562</v>
      </c>
      <c r="Q46" s="96">
        <f t="shared" ref="Q46:R46" si="44">G46/G45</f>
        <v>0.58136171581220186</v>
      </c>
      <c r="R46" s="96">
        <f t="shared" si="44"/>
        <v>0.57873449930128407</v>
      </c>
      <c r="S46" s="96">
        <f>I46/I45</f>
        <v>0.56835572751462382</v>
      </c>
      <c r="T46" s="96">
        <f>J46/J45</f>
        <v>0.6035638326360534</v>
      </c>
      <c r="U46" s="329">
        <f>K46/K45</f>
        <v>0.59432208885597781</v>
      </c>
      <c r="W46" s="107">
        <f t="shared" si="2"/>
        <v>-7.4331685536549424E-2</v>
      </c>
      <c r="X46" s="104">
        <f t="shared" si="3"/>
        <v>-0.92417437800755842</v>
      </c>
    </row>
    <row r="47" spans="1:24" ht="20.100000000000001" customHeight="1" thickBot="1" x14ac:dyDescent="0.3">
      <c r="A47" s="31"/>
      <c r="B47" s="25" t="s">
        <v>96</v>
      </c>
      <c r="C47" s="32">
        <f t="shared" ref="C47:F47" si="45">C9+C12+C15+C20+C23+C26+C29+C32+C35+C38+C41+C44</f>
        <v>36784365</v>
      </c>
      <c r="D47" s="33">
        <f t="shared" si="45"/>
        <v>37336104</v>
      </c>
      <c r="E47" s="33">
        <f t="shared" si="45"/>
        <v>36200871</v>
      </c>
      <c r="F47" s="33">
        <f t="shared" si="45"/>
        <v>36828220</v>
      </c>
      <c r="G47" s="33">
        <v>39577008</v>
      </c>
      <c r="H47" s="33">
        <f t="shared" ref="H47:K47" si="46">H9+H12+H15+H20+H23+H26+H29+H32+H35+H38+H41+H44</f>
        <v>42162971</v>
      </c>
      <c r="I47" s="43">
        <f t="shared" si="46"/>
        <v>40905966</v>
      </c>
      <c r="J47" s="33">
        <f t="shared" si="46"/>
        <v>8801007</v>
      </c>
      <c r="K47" s="163">
        <f t="shared" si="46"/>
        <v>8466369</v>
      </c>
      <c r="M47" s="236">
        <f>C47/C45</f>
        <v>0.43687155799602412</v>
      </c>
      <c r="N47" s="236">
        <f>D47/D45</f>
        <v>0.4410206457471133</v>
      </c>
      <c r="O47" s="236">
        <f>E47/E45</f>
        <v>0.42058723346767712</v>
      </c>
      <c r="P47" s="236">
        <f>F47/F45</f>
        <v>0.4054264065032438</v>
      </c>
      <c r="Q47" s="236">
        <f t="shared" ref="Q47:R47" si="47">G47/G45</f>
        <v>0.41863828418779814</v>
      </c>
      <c r="R47" s="236">
        <f t="shared" si="47"/>
        <v>0.42126550069871593</v>
      </c>
      <c r="S47" s="236">
        <f>I47/I45</f>
        <v>0.43164427248537612</v>
      </c>
      <c r="T47" s="236">
        <f>J47/J45</f>
        <v>0.3964361673639466</v>
      </c>
      <c r="U47" s="331">
        <f>K47/K45</f>
        <v>0.40567791114402224</v>
      </c>
      <c r="W47" s="105">
        <f t="shared" si="2"/>
        <v>-3.8022694448487541E-2</v>
      </c>
      <c r="X47" s="106">
        <f t="shared" si="3"/>
        <v>0.92417437800756397</v>
      </c>
    </row>
    <row r="50" spans="1:24" x14ac:dyDescent="0.25">
      <c r="A50" s="1" t="s">
        <v>23</v>
      </c>
      <c r="M50" s="1" t="s">
        <v>25</v>
      </c>
    </row>
    <row r="51" spans="1:24" ht="15.75" thickBot="1" x14ac:dyDescent="0.3"/>
    <row r="52" spans="1:24" ht="24" customHeight="1" x14ac:dyDescent="0.25">
      <c r="A52" s="395" t="s">
        <v>83</v>
      </c>
      <c r="B52" s="415"/>
      <c r="C52" s="397">
        <v>2016</v>
      </c>
      <c r="D52" s="392">
        <v>2017</v>
      </c>
      <c r="E52" s="407">
        <v>2018</v>
      </c>
      <c r="F52" s="392">
        <v>2019</v>
      </c>
      <c r="G52" s="392">
        <v>2020</v>
      </c>
      <c r="H52" s="392">
        <v>2021</v>
      </c>
      <c r="I52" s="401">
        <v>2022</v>
      </c>
      <c r="J52" s="403" t="str">
        <f>J5</f>
        <v>janeiro - março</v>
      </c>
      <c r="K52" s="404"/>
      <c r="M52" s="423">
        <v>2016</v>
      </c>
      <c r="N52" s="392">
        <v>2017</v>
      </c>
      <c r="O52" s="392">
        <v>2018</v>
      </c>
      <c r="P52" s="401">
        <v>2019</v>
      </c>
      <c r="Q52" s="425">
        <v>2020</v>
      </c>
      <c r="R52" s="401">
        <v>2021</v>
      </c>
      <c r="S52" s="401">
        <v>2022</v>
      </c>
      <c r="T52" s="403" t="str">
        <f>J52</f>
        <v>janeiro - março</v>
      </c>
      <c r="U52" s="404"/>
      <c r="W52" s="421" t="s">
        <v>91</v>
      </c>
      <c r="X52" s="422"/>
    </row>
    <row r="53" spans="1:24" ht="21.75" customHeight="1" thickBot="1" x14ac:dyDescent="0.3">
      <c r="A53" s="416"/>
      <c r="B53" s="417"/>
      <c r="C53" s="411">
        <v>2016</v>
      </c>
      <c r="D53" s="394">
        <v>2017</v>
      </c>
      <c r="E53" s="414"/>
      <c r="F53" s="394"/>
      <c r="G53" s="394"/>
      <c r="H53" s="394">
        <v>2018</v>
      </c>
      <c r="I53" s="420"/>
      <c r="J53" s="167">
        <v>2022</v>
      </c>
      <c r="K53" s="169">
        <v>2023</v>
      </c>
      <c r="M53" s="424"/>
      <c r="N53" s="394"/>
      <c r="O53" s="394"/>
      <c r="P53" s="420"/>
      <c r="Q53" s="426"/>
      <c r="R53" s="420"/>
      <c r="S53" s="420"/>
      <c r="T53" s="167">
        <v>2022</v>
      </c>
      <c r="U53" s="169">
        <v>2023</v>
      </c>
      <c r="W53" s="131" t="s">
        <v>0</v>
      </c>
      <c r="X53" s="132" t="s">
        <v>38</v>
      </c>
    </row>
    <row r="54" spans="1:24" ht="20.100000000000001" customHeight="1" thickBot="1" x14ac:dyDescent="0.3">
      <c r="A54" s="5" t="s">
        <v>10</v>
      </c>
      <c r="B54" s="6"/>
      <c r="C54" s="13">
        <v>43263427</v>
      </c>
      <c r="D54" s="14">
        <v>45322865</v>
      </c>
      <c r="E54" s="14">
        <v>48266368</v>
      </c>
      <c r="F54" s="14">
        <v>50700344</v>
      </c>
      <c r="G54" s="14">
        <v>53931412</v>
      </c>
      <c r="H54" s="14">
        <v>56337681</v>
      </c>
      <c r="I54" s="15">
        <v>56586341</v>
      </c>
      <c r="J54" s="14">
        <v>9662484</v>
      </c>
      <c r="K54" s="161">
        <v>9364379</v>
      </c>
      <c r="M54" s="135">
        <f>C54/C92</f>
        <v>0.15995255176002657</v>
      </c>
      <c r="N54" s="135">
        <f>D54/D92</f>
        <v>0.1566763403581925</v>
      </c>
      <c r="O54" s="135">
        <f>E54/E92</f>
        <v>0.15598980563684609</v>
      </c>
      <c r="P54" s="135">
        <f>F54/F92</f>
        <v>0.15258973097881612</v>
      </c>
      <c r="Q54" s="135">
        <f t="shared" ref="Q54:R54" si="48">G54/G92</f>
        <v>0.15299297949399679</v>
      </c>
      <c r="R54" s="135">
        <f t="shared" si="48"/>
        <v>0.1436131150590601</v>
      </c>
      <c r="S54" s="135">
        <f>I54/I92</f>
        <v>0.14418492681471667</v>
      </c>
      <c r="T54" s="135">
        <f>J54/J92</f>
        <v>0.10972302376782345</v>
      </c>
      <c r="U54" s="328">
        <f>K54/K92</f>
        <v>0.10763677653591171</v>
      </c>
      <c r="W54" s="102">
        <f>(K54-J54)/J54</f>
        <v>-3.0851797529496554E-2</v>
      </c>
      <c r="X54" s="101">
        <f>(U54-T54)*100</f>
        <v>-0.20862472319117392</v>
      </c>
    </row>
    <row r="55" spans="1:24" ht="20.100000000000001" customHeight="1" x14ac:dyDescent="0.25">
      <c r="A55" s="24"/>
      <c r="B55" t="s">
        <v>95</v>
      </c>
      <c r="C55" s="10">
        <v>1291916</v>
      </c>
      <c r="D55" s="11">
        <v>1193387</v>
      </c>
      <c r="E55" s="11">
        <v>1430439</v>
      </c>
      <c r="F55" s="11">
        <v>1484147</v>
      </c>
      <c r="G55" s="11">
        <v>1476642</v>
      </c>
      <c r="H55" s="11">
        <v>1901660</v>
      </c>
      <c r="I55" s="12">
        <v>2479822</v>
      </c>
      <c r="J55" s="11">
        <v>415564</v>
      </c>
      <c r="K55" s="162">
        <v>459097</v>
      </c>
      <c r="M55" s="77">
        <f>C55/C54</f>
        <v>2.9861619607711613E-2</v>
      </c>
      <c r="N55" s="77">
        <f>D55/D54</f>
        <v>2.6330793518900449E-2</v>
      </c>
      <c r="O55" s="77">
        <f>E55/E54</f>
        <v>2.9636350512224165E-2</v>
      </c>
      <c r="P55" s="77">
        <f>F55/F54</f>
        <v>2.9272917753773033E-2</v>
      </c>
      <c r="Q55" s="77">
        <f t="shared" ref="Q55:R55" si="49">G55/G54</f>
        <v>2.7379998877092259E-2</v>
      </c>
      <c r="R55" s="77">
        <f t="shared" si="49"/>
        <v>3.3754673004733726E-2</v>
      </c>
      <c r="S55" s="77">
        <f>I55/I54</f>
        <v>4.3823685295361299E-2</v>
      </c>
      <c r="T55" s="77">
        <f>J55/J54</f>
        <v>4.3007988422024815E-2</v>
      </c>
      <c r="U55" s="329">
        <f>K55/K54</f>
        <v>4.9025888422499775E-2</v>
      </c>
      <c r="W55" s="107">
        <f t="shared" ref="W55:W94" si="50">(K55-J55)/J55</f>
        <v>0.10475642740949649</v>
      </c>
      <c r="X55" s="104">
        <f t="shared" ref="X55:X94" si="51">(U55-T55)*100</f>
        <v>0.60179000004749605</v>
      </c>
    </row>
    <row r="56" spans="1:24" ht="20.100000000000001" customHeight="1" thickBot="1" x14ac:dyDescent="0.3">
      <c r="A56" s="24"/>
      <c r="B56" t="s">
        <v>96</v>
      </c>
      <c r="C56" s="10">
        <v>41971511</v>
      </c>
      <c r="D56" s="11">
        <v>44129478</v>
      </c>
      <c r="E56" s="11">
        <v>46835929</v>
      </c>
      <c r="F56" s="11">
        <v>49216197</v>
      </c>
      <c r="G56" s="11">
        <v>52454770</v>
      </c>
      <c r="H56" s="11">
        <v>54436021</v>
      </c>
      <c r="I56" s="12">
        <v>54106519</v>
      </c>
      <c r="J56" s="11">
        <v>9246920</v>
      </c>
      <c r="K56" s="162">
        <v>8905282</v>
      </c>
      <c r="M56" s="77">
        <f>C56/C54</f>
        <v>0.97013838039228839</v>
      </c>
      <c r="N56" s="77">
        <f>D56/D54</f>
        <v>0.97366920648109956</v>
      </c>
      <c r="O56" s="77">
        <f>E56/E54</f>
        <v>0.97036364948777587</v>
      </c>
      <c r="P56" s="77">
        <f>F56/F54</f>
        <v>0.97072708224622695</v>
      </c>
      <c r="Q56" s="77">
        <f t="shared" ref="Q56:R56" si="52">G56/G54</f>
        <v>0.9726200011229077</v>
      </c>
      <c r="R56" s="77">
        <f t="shared" si="52"/>
        <v>0.96624532699526633</v>
      </c>
      <c r="S56" s="77">
        <f>I56/I54</f>
        <v>0.95617631470463871</v>
      </c>
      <c r="T56" s="77">
        <f>J56/J54</f>
        <v>0.9569920115779752</v>
      </c>
      <c r="U56" s="329">
        <f>K56/K54</f>
        <v>0.95097411157750023</v>
      </c>
      <c r="W56" s="105">
        <f t="shared" si="50"/>
        <v>-3.6946139903881507E-2</v>
      </c>
      <c r="X56" s="104">
        <f t="shared" si="51"/>
        <v>-0.60179000004749739</v>
      </c>
    </row>
    <row r="57" spans="1:24" ht="20.100000000000001" customHeight="1" thickBot="1" x14ac:dyDescent="0.3">
      <c r="A57" s="5" t="s">
        <v>18</v>
      </c>
      <c r="B57" s="6"/>
      <c r="C57" s="13">
        <v>534724</v>
      </c>
      <c r="D57" s="14">
        <v>727328</v>
      </c>
      <c r="E57" s="14">
        <v>627880</v>
      </c>
      <c r="F57" s="14">
        <v>660848</v>
      </c>
      <c r="G57" s="14">
        <v>732632</v>
      </c>
      <c r="H57" s="14">
        <v>965487</v>
      </c>
      <c r="I57" s="15">
        <v>1024898</v>
      </c>
      <c r="J57" s="14">
        <v>235103</v>
      </c>
      <c r="K57" s="161">
        <v>234999</v>
      </c>
      <c r="M57" s="135">
        <f>C57/C92</f>
        <v>1.976969329945324E-3</v>
      </c>
      <c r="N57" s="135">
        <f>D57/D92</f>
        <v>2.5142958036753287E-3</v>
      </c>
      <c r="O57" s="135">
        <f>E57/E92</f>
        <v>2.0292158540552072E-3</v>
      </c>
      <c r="P57" s="135">
        <f>F57/F92</f>
        <v>1.9889138925347069E-3</v>
      </c>
      <c r="Q57" s="135">
        <f t="shared" ref="Q57:R57" si="53">G57/G92</f>
        <v>2.0783352112614048E-3</v>
      </c>
      <c r="R57" s="135">
        <f t="shared" si="53"/>
        <v>2.4611697385809464E-3</v>
      </c>
      <c r="S57" s="135">
        <f>I57/I92</f>
        <v>2.6114931715155339E-3</v>
      </c>
      <c r="T57" s="135">
        <f>J57/J92</f>
        <v>2.6697288251019712E-3</v>
      </c>
      <c r="U57" s="328">
        <f>K57/K92</f>
        <v>2.7011438611319249E-3</v>
      </c>
      <c r="W57" s="102">
        <f t="shared" si="50"/>
        <v>-4.4235930634658002E-4</v>
      </c>
      <c r="X57" s="101">
        <f t="shared" si="51"/>
        <v>3.1415036029953675E-3</v>
      </c>
    </row>
    <row r="58" spans="1:24" ht="20.100000000000001" customHeight="1" x14ac:dyDescent="0.25">
      <c r="A58" s="24"/>
      <c r="B58" t="s">
        <v>95</v>
      </c>
      <c r="C58" s="10">
        <v>472187</v>
      </c>
      <c r="D58" s="11">
        <v>628374</v>
      </c>
      <c r="E58" s="11">
        <v>453490</v>
      </c>
      <c r="F58" s="11">
        <v>401720</v>
      </c>
      <c r="G58" s="11">
        <v>486117</v>
      </c>
      <c r="H58" s="11">
        <v>594835</v>
      </c>
      <c r="I58" s="12">
        <v>622594</v>
      </c>
      <c r="J58" s="11">
        <v>154447</v>
      </c>
      <c r="K58" s="162">
        <v>144721</v>
      </c>
      <c r="M58" s="77">
        <f>C58/C57</f>
        <v>0.88304807713886047</v>
      </c>
      <c r="N58" s="77">
        <f>D58/D57</f>
        <v>0.86394858990716705</v>
      </c>
      <c r="O58" s="77">
        <f>E58/E57</f>
        <v>0.72225584506593621</v>
      </c>
      <c r="P58" s="77">
        <f>F58/F57</f>
        <v>0.60788562574147154</v>
      </c>
      <c r="Q58" s="77">
        <f t="shared" ref="Q58:R58" si="54">G58/G57</f>
        <v>0.66352138590724952</v>
      </c>
      <c r="R58" s="77">
        <f t="shared" si="54"/>
        <v>0.61609840422501805</v>
      </c>
      <c r="S58" s="77">
        <f>I58/I57</f>
        <v>0.60746923108445916</v>
      </c>
      <c r="T58" s="77">
        <f>J58/J57</f>
        <v>0.65693334410875237</v>
      </c>
      <c r="U58" s="329">
        <f>K58/K57</f>
        <v>0.61583666313473673</v>
      </c>
      <c r="W58" s="107">
        <f t="shared" si="50"/>
        <v>-6.2973058719172276E-2</v>
      </c>
      <c r="X58" s="104">
        <f t="shared" si="51"/>
        <v>-4.1096680974015642</v>
      </c>
    </row>
    <row r="59" spans="1:24" ht="20.100000000000001" customHeight="1" thickBot="1" x14ac:dyDescent="0.3">
      <c r="A59" s="24"/>
      <c r="B59" t="s">
        <v>96</v>
      </c>
      <c r="C59" s="10">
        <v>62537</v>
      </c>
      <c r="D59" s="11">
        <v>98954</v>
      </c>
      <c r="E59" s="11">
        <v>174390</v>
      </c>
      <c r="F59" s="11">
        <v>259128</v>
      </c>
      <c r="G59" s="11">
        <v>246515</v>
      </c>
      <c r="H59" s="11">
        <v>370652</v>
      </c>
      <c r="I59" s="12">
        <v>402304</v>
      </c>
      <c r="J59" s="11">
        <v>80656</v>
      </c>
      <c r="K59" s="162">
        <v>90278</v>
      </c>
      <c r="M59" s="77">
        <f>C59/C57</f>
        <v>0.11695192286113958</v>
      </c>
      <c r="N59" s="77">
        <f>D59/D57</f>
        <v>0.13605141009283295</v>
      </c>
      <c r="O59" s="77">
        <f>E59/E57</f>
        <v>0.27774415493406385</v>
      </c>
      <c r="P59" s="77">
        <f>F59/F57</f>
        <v>0.39211437425852841</v>
      </c>
      <c r="Q59" s="77">
        <f t="shared" ref="Q59:R59" si="55">G59/G57</f>
        <v>0.33647861409275054</v>
      </c>
      <c r="R59" s="77">
        <f t="shared" si="55"/>
        <v>0.38390159577498195</v>
      </c>
      <c r="S59" s="77">
        <f>I59/I57</f>
        <v>0.39253076891554084</v>
      </c>
      <c r="T59" s="77">
        <f>J59/J57</f>
        <v>0.34306665589124768</v>
      </c>
      <c r="U59" s="329">
        <f>K59/K57</f>
        <v>0.38416333686526327</v>
      </c>
      <c r="W59" s="105">
        <f t="shared" si="50"/>
        <v>0.11929676651458045</v>
      </c>
      <c r="X59" s="104">
        <f t="shared" si="51"/>
        <v>4.1096680974015589</v>
      </c>
    </row>
    <row r="60" spans="1:24" ht="20.100000000000001" customHeight="1" thickBot="1" x14ac:dyDescent="0.3">
      <c r="A60" s="5" t="s">
        <v>15</v>
      </c>
      <c r="B60" s="6"/>
      <c r="C60" s="13">
        <v>38185533</v>
      </c>
      <c r="D60" s="14">
        <v>43987043</v>
      </c>
      <c r="E60" s="14">
        <v>47167068</v>
      </c>
      <c r="F60" s="14">
        <v>49268564</v>
      </c>
      <c r="G60" s="14">
        <v>57661665</v>
      </c>
      <c r="H60" s="14">
        <v>68982199</v>
      </c>
      <c r="I60" s="15">
        <v>71325866</v>
      </c>
      <c r="J60" s="14">
        <v>16144266</v>
      </c>
      <c r="K60" s="161">
        <v>16373864</v>
      </c>
      <c r="M60" s="135">
        <f>C60/C92</f>
        <v>0.14117867832492101</v>
      </c>
      <c r="N60" s="135">
        <f>D60/D92</f>
        <v>0.15205854529316382</v>
      </c>
      <c r="O60" s="135">
        <f>E60/E92</f>
        <v>0.15243702964722564</v>
      </c>
      <c r="P60" s="135">
        <f>F60/F92</f>
        <v>0.14828059009762506</v>
      </c>
      <c r="Q60" s="135">
        <f t="shared" ref="Q60:R60" si="56">G60/G92</f>
        <v>0.16357498540803478</v>
      </c>
      <c r="R60" s="135">
        <f t="shared" si="56"/>
        <v>0.17584586916195541</v>
      </c>
      <c r="S60" s="135">
        <f>I60/I92</f>
        <v>0.18174199970283092</v>
      </c>
      <c r="T60" s="135">
        <f>J60/J92</f>
        <v>0.18332735992443186</v>
      </c>
      <c r="U60" s="328">
        <f>K60/K92</f>
        <v>0.18820574652066191</v>
      </c>
      <c r="W60" s="102">
        <f t="shared" si="50"/>
        <v>1.4221643771231222E-2</v>
      </c>
      <c r="X60" s="101">
        <f t="shared" si="51"/>
        <v>0.48783865962300499</v>
      </c>
    </row>
    <row r="61" spans="1:24" ht="20.100000000000001" customHeight="1" x14ac:dyDescent="0.25">
      <c r="A61" s="24"/>
      <c r="B61" t="s">
        <v>95</v>
      </c>
      <c r="C61" s="10">
        <v>1998845</v>
      </c>
      <c r="D61" s="11">
        <v>1905303</v>
      </c>
      <c r="E61" s="11">
        <v>2020518</v>
      </c>
      <c r="F61" s="11">
        <v>1342451</v>
      </c>
      <c r="G61" s="11">
        <v>1206106</v>
      </c>
      <c r="H61" s="11">
        <v>1532827</v>
      </c>
      <c r="I61" s="12">
        <v>1543165</v>
      </c>
      <c r="J61" s="11">
        <v>361464</v>
      </c>
      <c r="K61" s="162">
        <v>361824</v>
      </c>
      <c r="M61" s="77">
        <f>C61/C60</f>
        <v>5.2345609527042612E-2</v>
      </c>
      <c r="N61" s="77">
        <f>D61/D60</f>
        <v>4.3315096220493843E-2</v>
      </c>
      <c r="O61" s="77">
        <f>E61/E60</f>
        <v>4.2837472958887332E-2</v>
      </c>
      <c r="P61" s="77">
        <f>F61/F60</f>
        <v>2.724761777103956E-2</v>
      </c>
      <c r="Q61" s="77">
        <f t="shared" ref="Q61:R61" si="57">G61/G60</f>
        <v>2.0916947160648239E-2</v>
      </c>
      <c r="R61" s="77">
        <f t="shared" si="57"/>
        <v>2.2220616655030091E-2</v>
      </c>
      <c r="S61" s="77">
        <f>I61/I60</f>
        <v>2.1635419049801652E-2</v>
      </c>
      <c r="T61" s="77">
        <f>J61/J60</f>
        <v>2.2389621181910655E-2</v>
      </c>
      <c r="U61" s="329">
        <f>K61/K60</f>
        <v>2.2097655141144448E-2</v>
      </c>
      <c r="W61" s="107">
        <f t="shared" si="50"/>
        <v>9.9594980412987194E-4</v>
      </c>
      <c r="X61" s="104">
        <f t="shared" si="51"/>
        <v>-2.9196604076620752E-2</v>
      </c>
    </row>
    <row r="62" spans="1:24" ht="20.100000000000001" customHeight="1" thickBot="1" x14ac:dyDescent="0.3">
      <c r="A62" s="24"/>
      <c r="B62" t="s">
        <v>96</v>
      </c>
      <c r="C62" s="10">
        <v>36186688</v>
      </c>
      <c r="D62" s="11">
        <v>42081740</v>
      </c>
      <c r="E62" s="11">
        <v>45146550</v>
      </c>
      <c r="F62" s="11">
        <v>47926113</v>
      </c>
      <c r="G62" s="11">
        <v>56455559</v>
      </c>
      <c r="H62" s="11">
        <v>67449372</v>
      </c>
      <c r="I62" s="12">
        <v>69782701</v>
      </c>
      <c r="J62" s="11">
        <v>15782802</v>
      </c>
      <c r="K62" s="162">
        <v>16012040</v>
      </c>
      <c r="M62" s="77">
        <f>C62/C60</f>
        <v>0.94765439047295741</v>
      </c>
      <c r="N62" s="77">
        <f>D62/D60</f>
        <v>0.95668490377950621</v>
      </c>
      <c r="O62" s="77">
        <f>E62/E60</f>
        <v>0.95716252704111271</v>
      </c>
      <c r="P62" s="77">
        <f>F62/F60</f>
        <v>0.97275238222896043</v>
      </c>
      <c r="Q62" s="77">
        <f t="shared" ref="Q62:R62" si="58">G62/G60</f>
        <v>0.97908305283935171</v>
      </c>
      <c r="R62" s="77">
        <f t="shared" si="58"/>
        <v>0.97777938334496994</v>
      </c>
      <c r="S62" s="77">
        <f>I62/I60</f>
        <v>0.97836458095019829</v>
      </c>
      <c r="T62" s="77">
        <f>J62/J60</f>
        <v>0.97761037881808932</v>
      </c>
      <c r="U62" s="329">
        <f>K62/K60</f>
        <v>0.97790234485885552</v>
      </c>
      <c r="W62" s="105">
        <f t="shared" si="50"/>
        <v>1.4524543867432411E-2</v>
      </c>
      <c r="X62" s="104">
        <f t="shared" si="51"/>
        <v>2.9196604076620059E-2</v>
      </c>
    </row>
    <row r="63" spans="1:24" ht="20.100000000000001" customHeight="1" thickBot="1" x14ac:dyDescent="0.3">
      <c r="A63" s="5" t="s">
        <v>8</v>
      </c>
      <c r="B63" s="6"/>
      <c r="C63" s="13">
        <v>126076</v>
      </c>
      <c r="D63" s="14">
        <v>91732</v>
      </c>
      <c r="E63" s="14">
        <v>249211</v>
      </c>
      <c r="F63" s="14">
        <v>342501</v>
      </c>
      <c r="G63" s="14">
        <v>108524</v>
      </c>
      <c r="H63" s="14"/>
      <c r="I63" s="15"/>
      <c r="J63" s="14"/>
      <c r="K63" s="161"/>
      <c r="M63" s="135">
        <f>C63/C92</f>
        <v>4.6612530060776526E-4</v>
      </c>
      <c r="N63" s="135">
        <f>D63/D92</f>
        <v>3.1710780096840115E-4</v>
      </c>
      <c r="O63" s="135">
        <f>E63/E92</f>
        <v>8.0541331497253009E-4</v>
      </c>
      <c r="P63" s="135">
        <f>F63/F92</f>
        <v>1.0308043560804145E-3</v>
      </c>
      <c r="Q63" s="135">
        <f t="shared" ref="Q63:R63" si="59">G63/G92</f>
        <v>3.0786158735481478E-4</v>
      </c>
      <c r="R63" s="135">
        <f t="shared" si="59"/>
        <v>0</v>
      </c>
      <c r="S63" s="135">
        <f>I63/I92</f>
        <v>0</v>
      </c>
      <c r="T63" s="135">
        <f>J63/J92</f>
        <v>0</v>
      </c>
      <c r="U63" s="328">
        <f>K63/K92</f>
        <v>0</v>
      </c>
      <c r="W63" s="102"/>
      <c r="X63" s="101">
        <f t="shared" si="51"/>
        <v>0</v>
      </c>
    </row>
    <row r="64" spans="1:24" ht="20.100000000000001" customHeight="1" thickBot="1" x14ac:dyDescent="0.3">
      <c r="A64" s="24"/>
      <c r="B64" t="s">
        <v>95</v>
      </c>
      <c r="C64" s="10">
        <v>126076</v>
      </c>
      <c r="D64" s="11">
        <v>91732</v>
      </c>
      <c r="E64" s="11">
        <v>249211</v>
      </c>
      <c r="F64" s="11">
        <v>342501</v>
      </c>
      <c r="G64" s="11">
        <v>108524</v>
      </c>
      <c r="H64" s="11"/>
      <c r="I64" s="12"/>
      <c r="J64" s="11"/>
      <c r="K64" s="162"/>
      <c r="M64" s="77">
        <f>C64/C63</f>
        <v>1</v>
      </c>
      <c r="N64" s="77">
        <f>D64/D63</f>
        <v>1</v>
      </c>
      <c r="O64" s="77">
        <f>E64/E63</f>
        <v>1</v>
      </c>
      <c r="P64" s="77">
        <f>F64/F63</f>
        <v>1</v>
      </c>
      <c r="Q64" s="77">
        <f t="shared" ref="Q64:R64" si="60">G64/G63</f>
        <v>1</v>
      </c>
      <c r="R64" s="77"/>
      <c r="S64" s="77"/>
      <c r="T64" s="77"/>
      <c r="U64" s="329"/>
      <c r="W64" s="155"/>
      <c r="X64" s="104">
        <f t="shared" si="51"/>
        <v>0</v>
      </c>
    </row>
    <row r="65" spans="1:24" ht="20.100000000000001" customHeight="1" thickBot="1" x14ac:dyDescent="0.3">
      <c r="A65" s="5" t="s">
        <v>16</v>
      </c>
      <c r="B65" s="6"/>
      <c r="C65" s="13">
        <v>41727</v>
      </c>
      <c r="D65" s="14">
        <v>51471</v>
      </c>
      <c r="E65" s="14">
        <v>46466</v>
      </c>
      <c r="F65" s="14">
        <v>41389</v>
      </c>
      <c r="G65" s="14">
        <v>39464</v>
      </c>
      <c r="H65" s="14">
        <v>45091</v>
      </c>
      <c r="I65" s="15">
        <v>41138</v>
      </c>
      <c r="J65" s="14">
        <v>8285</v>
      </c>
      <c r="K65" s="161">
        <v>8220</v>
      </c>
      <c r="M65" s="135">
        <f>C65/C92</f>
        <v>1.5427210903312463E-4</v>
      </c>
      <c r="N65" s="135">
        <f>D65/D92</f>
        <v>1.7792979138844215E-4</v>
      </c>
      <c r="O65" s="135">
        <f>E65/E92</f>
        <v>1.5017128093669055E-4</v>
      </c>
      <c r="P65" s="135">
        <f>F65/F92</f>
        <v>1.2456594723464243E-4</v>
      </c>
      <c r="Q65" s="135">
        <f t="shared" ref="Q65:R65" si="61">G65/G92</f>
        <v>1.1195173126101517E-4</v>
      </c>
      <c r="R65" s="135">
        <f t="shared" si="61"/>
        <v>1.1494365504906173E-4</v>
      </c>
      <c r="S65" s="135">
        <f>I65/I92</f>
        <v>1.0482175405728768E-4</v>
      </c>
      <c r="T65" s="135">
        <f>J65/J92</f>
        <v>9.4080906309021287E-5</v>
      </c>
      <c r="U65" s="328">
        <f>K65/K92</f>
        <v>9.4482966048810521E-5</v>
      </c>
      <c r="W65" s="102">
        <f t="shared" si="50"/>
        <v>-7.8455039227519618E-3</v>
      </c>
      <c r="X65" s="101">
        <f t="shared" si="51"/>
        <v>4.0205973978923364E-5</v>
      </c>
    </row>
    <row r="66" spans="1:24" ht="20.100000000000001" customHeight="1" x14ac:dyDescent="0.25">
      <c r="A66" s="24"/>
      <c r="B66" t="s">
        <v>95</v>
      </c>
      <c r="C66" s="10">
        <v>23312</v>
      </c>
      <c r="D66" s="11">
        <v>30071</v>
      </c>
      <c r="E66" s="11">
        <v>32328</v>
      </c>
      <c r="F66" s="11">
        <v>22422</v>
      </c>
      <c r="G66" s="11">
        <v>16296</v>
      </c>
      <c r="H66" s="11">
        <v>18680</v>
      </c>
      <c r="I66" s="12">
        <v>16794</v>
      </c>
      <c r="J66" s="11">
        <v>3855</v>
      </c>
      <c r="K66" s="162">
        <v>2155</v>
      </c>
      <c r="M66" s="77">
        <f>C66/C65</f>
        <v>0.55867903276056274</v>
      </c>
      <c r="N66" s="77">
        <f>D66/D65</f>
        <v>0.58423189757339089</v>
      </c>
      <c r="O66" s="77">
        <f>E66/E65</f>
        <v>0.69573451555976418</v>
      </c>
      <c r="P66" s="77">
        <f>F66/F65</f>
        <v>0.54173814298485101</v>
      </c>
      <c r="Q66" s="77">
        <f t="shared" ref="Q66:R66" si="62">G66/G65</f>
        <v>0.41293330630448005</v>
      </c>
      <c r="R66" s="77">
        <f t="shared" si="62"/>
        <v>0.41427335831984208</v>
      </c>
      <c r="S66" s="77">
        <f>I66/I65</f>
        <v>0.40823569449171082</v>
      </c>
      <c r="T66" s="77">
        <f>J66/J65</f>
        <v>0.46529873264936633</v>
      </c>
      <c r="U66" s="329">
        <f>K66/K65</f>
        <v>0.26216545012165449</v>
      </c>
      <c r="W66" s="107">
        <f t="shared" si="50"/>
        <v>-0.44098573281452658</v>
      </c>
      <c r="X66" s="104">
        <f t="shared" si="51"/>
        <v>-20.313328252771186</v>
      </c>
    </row>
    <row r="67" spans="1:24" ht="20.100000000000001" customHeight="1" thickBot="1" x14ac:dyDescent="0.3">
      <c r="A67" s="24"/>
      <c r="B67" t="s">
        <v>96</v>
      </c>
      <c r="C67" s="10">
        <v>18415</v>
      </c>
      <c r="D67" s="11">
        <v>21400</v>
      </c>
      <c r="E67" s="11">
        <v>14138</v>
      </c>
      <c r="F67" s="11">
        <v>18967</v>
      </c>
      <c r="G67" s="11">
        <v>23168</v>
      </c>
      <c r="H67" s="11">
        <v>26411</v>
      </c>
      <c r="I67" s="12">
        <v>24344</v>
      </c>
      <c r="J67" s="11">
        <v>4430</v>
      </c>
      <c r="K67" s="162">
        <v>6065</v>
      </c>
      <c r="M67" s="77">
        <f>C67/C65</f>
        <v>0.44132096723943731</v>
      </c>
      <c r="N67" s="77">
        <f>D67/D65</f>
        <v>0.41576810242660917</v>
      </c>
      <c r="O67" s="77">
        <f>E67/E65</f>
        <v>0.30426548444023588</v>
      </c>
      <c r="P67" s="77">
        <f>F67/F65</f>
        <v>0.45826185701514893</v>
      </c>
      <c r="Q67" s="77">
        <f t="shared" ref="Q67:R67" si="63">G67/G65</f>
        <v>0.58706669369552</v>
      </c>
      <c r="R67" s="77">
        <f t="shared" si="63"/>
        <v>0.58572664168015787</v>
      </c>
      <c r="S67" s="77">
        <f>I67/I65</f>
        <v>0.59176430550828918</v>
      </c>
      <c r="T67" s="77">
        <f>J67/J65</f>
        <v>0.53470126735063372</v>
      </c>
      <c r="U67" s="329">
        <f>K67/K65</f>
        <v>0.73783454987834551</v>
      </c>
      <c r="W67" s="105">
        <f t="shared" si="50"/>
        <v>0.3690744920993228</v>
      </c>
      <c r="X67" s="104">
        <f t="shared" si="51"/>
        <v>20.313328252771178</v>
      </c>
    </row>
    <row r="68" spans="1:24" ht="20.100000000000001" customHeight="1" thickBot="1" x14ac:dyDescent="0.3">
      <c r="A68" s="5" t="s">
        <v>19</v>
      </c>
      <c r="B68" s="6"/>
      <c r="C68" s="13">
        <v>2266260</v>
      </c>
      <c r="D68" s="14">
        <v>1874529</v>
      </c>
      <c r="E68" s="14">
        <v>2247676</v>
      </c>
      <c r="F68" s="14">
        <v>2123665</v>
      </c>
      <c r="G68" s="14">
        <v>1635486</v>
      </c>
      <c r="H68" s="14">
        <v>1544064</v>
      </c>
      <c r="I68" s="15">
        <v>1506365</v>
      </c>
      <c r="J68" s="14">
        <v>324007</v>
      </c>
      <c r="K68" s="161">
        <v>421530</v>
      </c>
      <c r="M68" s="135">
        <f>C68/C92</f>
        <v>8.3787645844994613E-3</v>
      </c>
      <c r="N68" s="135">
        <f>D68/D92</f>
        <v>6.4800480643777093E-3</v>
      </c>
      <c r="O68" s="135">
        <f>E68/E92</f>
        <v>7.2641583964760652E-3</v>
      </c>
      <c r="P68" s="135">
        <f>F68/F92</f>
        <v>6.3914649383666417E-3</v>
      </c>
      <c r="Q68" s="135">
        <f t="shared" ref="Q68:R68" si="64">G68/G92</f>
        <v>4.6395572966033008E-3</v>
      </c>
      <c r="R68" s="135">
        <f t="shared" si="64"/>
        <v>3.9360484307217501E-3</v>
      </c>
      <c r="S68" s="135">
        <f>I68/I92</f>
        <v>3.8382960170768188E-3</v>
      </c>
      <c r="T68" s="135">
        <f>J68/J92</f>
        <v>3.679284515445632E-3</v>
      </c>
      <c r="U68" s="328">
        <f>K68/K92</f>
        <v>4.8451830509191121E-3</v>
      </c>
      <c r="W68" s="102">
        <f t="shared" si="50"/>
        <v>0.30099041070100335</v>
      </c>
      <c r="X68" s="101">
        <f t="shared" si="51"/>
        <v>0.11658985354734801</v>
      </c>
    </row>
    <row r="69" spans="1:24" ht="20.100000000000001" customHeight="1" x14ac:dyDescent="0.25">
      <c r="A69" s="24"/>
      <c r="B69" t="s">
        <v>95</v>
      </c>
      <c r="C69" s="10">
        <v>1308525</v>
      </c>
      <c r="D69" s="11">
        <v>974296</v>
      </c>
      <c r="E69" s="11">
        <v>1285372</v>
      </c>
      <c r="F69" s="11">
        <v>1096822</v>
      </c>
      <c r="G69" s="11">
        <v>685442</v>
      </c>
      <c r="H69" s="11">
        <v>463177</v>
      </c>
      <c r="I69" s="12">
        <v>379506</v>
      </c>
      <c r="J69" s="11">
        <v>78885</v>
      </c>
      <c r="K69" s="162">
        <v>86862</v>
      </c>
      <c r="M69" s="77">
        <f>C69/C68</f>
        <v>0.57739403245876464</v>
      </c>
      <c r="N69" s="77">
        <f>D69/D68</f>
        <v>0.51975509581340162</v>
      </c>
      <c r="O69" s="77">
        <f>E69/E68</f>
        <v>0.57186711963823966</v>
      </c>
      <c r="P69" s="77">
        <f>F69/F68</f>
        <v>0.51647599786218634</v>
      </c>
      <c r="Q69" s="77">
        <f t="shared" ref="Q69:R69" si="65">G69/G68</f>
        <v>0.41910600274169268</v>
      </c>
      <c r="R69" s="77">
        <f t="shared" si="65"/>
        <v>0.29997266952665175</v>
      </c>
      <c r="S69" s="77">
        <f>I69/I68</f>
        <v>0.25193495600335908</v>
      </c>
      <c r="T69" s="77">
        <f>J69/J68</f>
        <v>0.24346696213353416</v>
      </c>
      <c r="U69" s="329">
        <f>K69/K68</f>
        <v>0.20606362536474274</v>
      </c>
      <c r="W69" s="107">
        <f t="shared" si="50"/>
        <v>0.10112188629016923</v>
      </c>
      <c r="X69" s="104">
        <f t="shared" si="51"/>
        <v>-3.7403336768791426</v>
      </c>
    </row>
    <row r="70" spans="1:24" ht="20.100000000000001" customHeight="1" thickBot="1" x14ac:dyDescent="0.3">
      <c r="A70" s="24"/>
      <c r="B70" t="s">
        <v>96</v>
      </c>
      <c r="C70" s="10">
        <v>957735</v>
      </c>
      <c r="D70" s="11">
        <v>900233</v>
      </c>
      <c r="E70" s="11">
        <v>962304</v>
      </c>
      <c r="F70" s="11">
        <v>1026843</v>
      </c>
      <c r="G70" s="11">
        <v>950044</v>
      </c>
      <c r="H70" s="11">
        <v>1080887</v>
      </c>
      <c r="I70" s="12">
        <v>1126859</v>
      </c>
      <c r="J70" s="11">
        <v>245122</v>
      </c>
      <c r="K70" s="162">
        <v>334668</v>
      </c>
      <c r="M70" s="77">
        <f>C70/C68</f>
        <v>0.42260596754123536</v>
      </c>
      <c r="N70" s="77">
        <f>D70/D68</f>
        <v>0.48024490418659832</v>
      </c>
      <c r="O70" s="77">
        <f>E70/E68</f>
        <v>0.42813288036176034</v>
      </c>
      <c r="P70" s="77">
        <f>F70/F68</f>
        <v>0.48352400213781366</v>
      </c>
      <c r="Q70" s="77">
        <f t="shared" ref="Q70:R70" si="66">G70/G68</f>
        <v>0.58089399725830737</v>
      </c>
      <c r="R70" s="77">
        <f t="shared" si="66"/>
        <v>0.70002733047334831</v>
      </c>
      <c r="S70" s="77">
        <f>I70/I68</f>
        <v>0.74806504399664087</v>
      </c>
      <c r="T70" s="77">
        <f>J70/J68</f>
        <v>0.75653303786646586</v>
      </c>
      <c r="U70" s="329">
        <f>K70/K68</f>
        <v>0.79393637463525724</v>
      </c>
      <c r="W70" s="105">
        <f t="shared" si="50"/>
        <v>0.36531196710209612</v>
      </c>
      <c r="X70" s="104">
        <f t="shared" si="51"/>
        <v>3.7403336768791373</v>
      </c>
    </row>
    <row r="71" spans="1:24" ht="20.100000000000001" customHeight="1" thickBot="1" x14ac:dyDescent="0.3">
      <c r="A71" s="5" t="s">
        <v>20</v>
      </c>
      <c r="B71" s="6"/>
      <c r="C71" s="13">
        <v>11166139</v>
      </c>
      <c r="D71" s="14">
        <v>13434809</v>
      </c>
      <c r="E71" s="14">
        <v>14245400</v>
      </c>
      <c r="F71" s="14">
        <v>14754407</v>
      </c>
      <c r="G71" s="14">
        <v>15038996</v>
      </c>
      <c r="H71" s="14">
        <v>16119859</v>
      </c>
      <c r="I71" s="15">
        <v>16407855</v>
      </c>
      <c r="J71" s="14">
        <v>3934082</v>
      </c>
      <c r="K71" s="161">
        <v>3403860</v>
      </c>
      <c r="M71" s="135">
        <f>C71/C92</f>
        <v>4.1283193454766103E-2</v>
      </c>
      <c r="N71" s="135">
        <f>D71/D92</f>
        <v>4.6442710705320765E-2</v>
      </c>
      <c r="O71" s="135">
        <f>E71/E92</f>
        <v>4.6039038554115515E-2</v>
      </c>
      <c r="P71" s="135">
        <f>F71/F92</f>
        <v>4.440543825268644E-2</v>
      </c>
      <c r="Q71" s="135">
        <f t="shared" ref="Q71:R71" si="67">G71/G92</f>
        <v>4.2662721432887754E-2</v>
      </c>
      <c r="R71" s="135">
        <f t="shared" si="67"/>
        <v>4.1091914402774682E-2</v>
      </c>
      <c r="S71" s="135">
        <f>I71/I92</f>
        <v>4.1808064111469645E-2</v>
      </c>
      <c r="T71" s="135">
        <f>J71/J92</f>
        <v>4.4673747743392528E-2</v>
      </c>
      <c r="U71" s="328">
        <f>K71/K92</f>
        <v>3.9124913481131895E-2</v>
      </c>
      <c r="W71" s="102">
        <f t="shared" si="50"/>
        <v>-0.13477655015833426</v>
      </c>
      <c r="X71" s="101">
        <f t="shared" si="51"/>
        <v>-0.55488342622606324</v>
      </c>
    </row>
    <row r="72" spans="1:24" ht="20.100000000000001" customHeight="1" x14ac:dyDescent="0.25">
      <c r="A72" s="24"/>
      <c r="B72" t="s">
        <v>95</v>
      </c>
      <c r="C72" s="10">
        <v>1279049</v>
      </c>
      <c r="D72" s="11">
        <v>1993068</v>
      </c>
      <c r="E72" s="11">
        <v>2513855</v>
      </c>
      <c r="F72" s="11">
        <v>2391923</v>
      </c>
      <c r="G72" s="11">
        <v>2017345</v>
      </c>
      <c r="H72" s="11">
        <v>1811922</v>
      </c>
      <c r="I72" s="12">
        <v>1564907</v>
      </c>
      <c r="J72" s="11">
        <v>394397</v>
      </c>
      <c r="K72" s="162">
        <v>267595</v>
      </c>
      <c r="M72" s="77">
        <f>C72/C71</f>
        <v>0.11454711427110123</v>
      </c>
      <c r="N72" s="77">
        <f>D72/D71</f>
        <v>0.14835104838483376</v>
      </c>
      <c r="O72" s="77">
        <f>E72/E71</f>
        <v>0.17646784225083184</v>
      </c>
      <c r="P72" s="77">
        <f>F72/F71</f>
        <v>0.16211583427243129</v>
      </c>
      <c r="Q72" s="77">
        <f t="shared" ref="Q72:R72" si="68">G72/G71</f>
        <v>0.13414093600397262</v>
      </c>
      <c r="R72" s="77">
        <f t="shared" si="68"/>
        <v>0.11240309235955476</v>
      </c>
      <c r="S72" s="77">
        <f>I72/I71</f>
        <v>9.5375477172366524E-2</v>
      </c>
      <c r="T72" s="77">
        <f>J72/J71</f>
        <v>0.10025134199032963</v>
      </c>
      <c r="U72" s="329">
        <f>K72/K71</f>
        <v>7.8615160435505579E-2</v>
      </c>
      <c r="W72" s="107">
        <f t="shared" si="50"/>
        <v>-0.32150853074440222</v>
      </c>
      <c r="X72" s="104">
        <f t="shared" si="51"/>
        <v>-2.1636181554824052</v>
      </c>
    </row>
    <row r="73" spans="1:24" ht="20.100000000000001" customHeight="1" thickBot="1" x14ac:dyDescent="0.3">
      <c r="A73" s="24"/>
      <c r="B73" t="s">
        <v>96</v>
      </c>
      <c r="C73" s="10">
        <v>9887090</v>
      </c>
      <c r="D73" s="11">
        <v>11441741</v>
      </c>
      <c r="E73" s="11">
        <v>11731545</v>
      </c>
      <c r="F73" s="11">
        <v>12362484</v>
      </c>
      <c r="G73" s="11">
        <v>13021651</v>
      </c>
      <c r="H73" s="11">
        <v>14307937</v>
      </c>
      <c r="I73" s="12">
        <v>14842948</v>
      </c>
      <c r="J73" s="11">
        <v>3539685</v>
      </c>
      <c r="K73" s="162">
        <v>3136265</v>
      </c>
      <c r="M73" s="77">
        <f>C73/C71</f>
        <v>0.8854528857288988</v>
      </c>
      <c r="N73" s="77">
        <f>D73/D71</f>
        <v>0.85164895161516629</v>
      </c>
      <c r="O73" s="77">
        <f>E73/E71</f>
        <v>0.8235321577491681</v>
      </c>
      <c r="P73" s="77">
        <f>F73/F71</f>
        <v>0.83788416572756874</v>
      </c>
      <c r="Q73" s="77">
        <f t="shared" ref="Q73:R73" si="69">G73/G71</f>
        <v>0.86585906399602741</v>
      </c>
      <c r="R73" s="77">
        <f t="shared" si="69"/>
        <v>0.88759690764044519</v>
      </c>
      <c r="S73" s="77">
        <f>I73/I71</f>
        <v>0.9046245228276335</v>
      </c>
      <c r="T73" s="77">
        <f>J73/J71</f>
        <v>0.89974865800967041</v>
      </c>
      <c r="U73" s="329">
        <f>K73/K71</f>
        <v>0.92138483956449446</v>
      </c>
      <c r="W73" s="105">
        <f t="shared" si="50"/>
        <v>-0.11397059342851129</v>
      </c>
      <c r="X73" s="104">
        <f t="shared" si="51"/>
        <v>2.1636181554824052</v>
      </c>
    </row>
    <row r="74" spans="1:24" ht="20.100000000000001" customHeight="1" thickBot="1" x14ac:dyDescent="0.3">
      <c r="A74" s="5" t="s">
        <v>86</v>
      </c>
      <c r="B74" s="6"/>
      <c r="C74" s="13">
        <v>927790</v>
      </c>
      <c r="D74" s="14">
        <v>956013</v>
      </c>
      <c r="E74" s="14">
        <v>984175</v>
      </c>
      <c r="F74" s="14">
        <v>1170391</v>
      </c>
      <c r="G74" s="14">
        <v>1563634</v>
      </c>
      <c r="H74" s="14">
        <v>2282245</v>
      </c>
      <c r="I74" s="15">
        <v>2494874</v>
      </c>
      <c r="J74" s="14">
        <v>585186</v>
      </c>
      <c r="K74" s="161">
        <v>702819</v>
      </c>
      <c r="M74" s="135">
        <f>C74/C92</f>
        <v>3.4302039456429339E-3</v>
      </c>
      <c r="N74" s="135">
        <f>D74/D92</f>
        <v>3.3048356094623915E-3</v>
      </c>
      <c r="O74" s="135">
        <f>E74/E92</f>
        <v>3.1807089143861622E-3</v>
      </c>
      <c r="P74" s="135">
        <f>F74/F92</f>
        <v>3.5224543610597116E-3</v>
      </c>
      <c r="Q74" s="135">
        <f t="shared" ref="Q74:R74" si="70">G74/G92</f>
        <v>4.4357270767936907E-3</v>
      </c>
      <c r="R74" s="135">
        <f t="shared" si="70"/>
        <v>5.8177814201824281E-3</v>
      </c>
      <c r="S74" s="135">
        <f>I74/I92</f>
        <v>6.3570681324303943E-3</v>
      </c>
      <c r="T74" s="135">
        <f>J74/J92</f>
        <v>6.6451212117502635E-3</v>
      </c>
      <c r="U74" s="328">
        <f>K74/K92</f>
        <v>8.0783970456762728E-3</v>
      </c>
      <c r="W74" s="102">
        <f t="shared" si="50"/>
        <v>0.20101813782284608</v>
      </c>
      <c r="X74" s="101">
        <f t="shared" si="51"/>
        <v>0.14332758339260093</v>
      </c>
    </row>
    <row r="75" spans="1:24" ht="20.100000000000001" customHeight="1" x14ac:dyDescent="0.25">
      <c r="A75" s="24"/>
      <c r="B75" t="s">
        <v>95</v>
      </c>
      <c r="C75" s="10">
        <v>226785</v>
      </c>
      <c r="D75" s="11">
        <v>192709</v>
      </c>
      <c r="E75" s="11">
        <v>275094</v>
      </c>
      <c r="F75" s="11">
        <v>458365</v>
      </c>
      <c r="G75" s="11">
        <v>565079</v>
      </c>
      <c r="H75" s="11">
        <v>734406</v>
      </c>
      <c r="I75" s="12">
        <v>753294</v>
      </c>
      <c r="J75" s="11">
        <v>171343</v>
      </c>
      <c r="K75" s="162">
        <v>224672</v>
      </c>
      <c r="M75" s="77">
        <f>C75/C74</f>
        <v>0.24443570204464371</v>
      </c>
      <c r="N75" s="77">
        <f>D75/D74</f>
        <v>0.20157571079054365</v>
      </c>
      <c r="O75" s="77">
        <f>E75/E74</f>
        <v>0.27951736225772855</v>
      </c>
      <c r="P75" s="77">
        <f>F75/F74</f>
        <v>0.39163407784236209</v>
      </c>
      <c r="Q75" s="77">
        <f t="shared" ref="Q75:R75" si="71">G75/G74</f>
        <v>0.3613882788427471</v>
      </c>
      <c r="R75" s="77">
        <f t="shared" si="71"/>
        <v>0.32179104346816401</v>
      </c>
      <c r="S75" s="77">
        <f>I75/I74</f>
        <v>0.3019366909912084</v>
      </c>
      <c r="T75" s="77">
        <f>J75/J74</f>
        <v>0.29280092141643854</v>
      </c>
      <c r="U75" s="329">
        <f>K75/K74</f>
        <v>0.3196726326408364</v>
      </c>
      <c r="W75" s="107">
        <f t="shared" si="50"/>
        <v>0.31124119456295268</v>
      </c>
      <c r="X75" s="104">
        <f t="shared" si="51"/>
        <v>2.6871711224397856</v>
      </c>
    </row>
    <row r="76" spans="1:24" ht="20.100000000000001" customHeight="1" thickBot="1" x14ac:dyDescent="0.3">
      <c r="A76" s="24"/>
      <c r="B76" t="s">
        <v>96</v>
      </c>
      <c r="C76" s="10">
        <v>701005</v>
      </c>
      <c r="D76" s="11">
        <v>763304</v>
      </c>
      <c r="E76" s="11">
        <v>709081</v>
      </c>
      <c r="F76" s="11">
        <v>712026</v>
      </c>
      <c r="G76" s="11">
        <v>998555</v>
      </c>
      <c r="H76" s="11">
        <v>1547839</v>
      </c>
      <c r="I76" s="12">
        <v>1741580</v>
      </c>
      <c r="J76" s="11">
        <v>413843</v>
      </c>
      <c r="K76" s="162">
        <v>478147</v>
      </c>
      <c r="M76" s="77">
        <f>C76/C74</f>
        <v>0.75556429795535629</v>
      </c>
      <c r="N76" s="77">
        <f>D76/D74</f>
        <v>0.79842428920945641</v>
      </c>
      <c r="O76" s="77">
        <f>E76/E74</f>
        <v>0.72048263774227139</v>
      </c>
      <c r="P76" s="77">
        <f>F76/F74</f>
        <v>0.60836592215763796</v>
      </c>
      <c r="Q76" s="77">
        <f t="shared" ref="Q76:R76" si="72">G76/G74</f>
        <v>0.63861172115725295</v>
      </c>
      <c r="R76" s="77">
        <f t="shared" si="72"/>
        <v>0.67820895653183599</v>
      </c>
      <c r="S76" s="77">
        <f>I76/I74</f>
        <v>0.69806330900879165</v>
      </c>
      <c r="T76" s="77">
        <f>J76/J74</f>
        <v>0.70719907858356146</v>
      </c>
      <c r="U76" s="329">
        <f>K76/K74</f>
        <v>0.68032736735916355</v>
      </c>
      <c r="W76" s="105">
        <f t="shared" si="50"/>
        <v>0.15538259678187138</v>
      </c>
      <c r="X76" s="104">
        <f t="shared" si="51"/>
        <v>-2.6871711224397909</v>
      </c>
    </row>
    <row r="77" spans="1:24" ht="20.100000000000001" customHeight="1" thickBot="1" x14ac:dyDescent="0.3">
      <c r="A77" s="5" t="s">
        <v>9</v>
      </c>
      <c r="B77" s="6"/>
      <c r="C77" s="13">
        <v>8870855</v>
      </c>
      <c r="D77" s="14">
        <v>11864125</v>
      </c>
      <c r="E77" s="14">
        <v>14902935</v>
      </c>
      <c r="F77" s="14">
        <v>14980316</v>
      </c>
      <c r="G77" s="14">
        <v>14734420</v>
      </c>
      <c r="H77" s="14">
        <v>15896024</v>
      </c>
      <c r="I77" s="15">
        <v>15566531</v>
      </c>
      <c r="J77" s="14">
        <v>3487227</v>
      </c>
      <c r="K77" s="161">
        <v>3459003</v>
      </c>
      <c r="M77" s="135">
        <f>C77/C92</f>
        <v>3.2797122001990052E-2</v>
      </c>
      <c r="N77" s="135">
        <f>D77/D92</f>
        <v>4.1013022600229279E-2</v>
      </c>
      <c r="O77" s="135">
        <f>E77/E92</f>
        <v>4.8164095008527488E-2</v>
      </c>
      <c r="P77" s="135">
        <f>F77/F92</f>
        <v>4.5085342782243347E-2</v>
      </c>
      <c r="Q77" s="135">
        <f t="shared" ref="Q77:R77" si="73">G77/G92</f>
        <v>4.1798698259855244E-2</v>
      </c>
      <c r="R77" s="135">
        <f t="shared" si="73"/>
        <v>4.0521325748100648E-2</v>
      </c>
      <c r="S77" s="135">
        <f>I77/I92</f>
        <v>3.966432699711081E-2</v>
      </c>
      <c r="T77" s="135">
        <f>J77/J92</f>
        <v>3.9599454033227448E-2</v>
      </c>
      <c r="U77" s="328">
        <f>K77/K92</f>
        <v>3.975874245884839E-2</v>
      </c>
      <c r="W77" s="102">
        <f t="shared" si="50"/>
        <v>-8.0935367843848419E-3</v>
      </c>
      <c r="X77" s="101">
        <f t="shared" si="51"/>
        <v>1.5928842562094175E-2</v>
      </c>
    </row>
    <row r="78" spans="1:24" ht="20.100000000000001" customHeight="1" x14ac:dyDescent="0.25">
      <c r="A78" s="24"/>
      <c r="B78" t="s">
        <v>95</v>
      </c>
      <c r="C78" s="10">
        <v>8536531</v>
      </c>
      <c r="D78" s="11">
        <v>11463686</v>
      </c>
      <c r="E78" s="11">
        <v>14493565</v>
      </c>
      <c r="F78" s="11">
        <v>14412348</v>
      </c>
      <c r="G78" s="11">
        <v>14111236</v>
      </c>
      <c r="H78" s="11">
        <v>15219334</v>
      </c>
      <c r="I78" s="12">
        <v>14852293</v>
      </c>
      <c r="J78" s="11">
        <v>3352739</v>
      </c>
      <c r="K78" s="162">
        <v>3321241</v>
      </c>
      <c r="M78" s="77">
        <f>C78/C77</f>
        <v>0.96231208829363124</v>
      </c>
      <c r="N78" s="77">
        <f>D78/D77</f>
        <v>0.96624791124503495</v>
      </c>
      <c r="O78" s="77">
        <f>E78/E77</f>
        <v>0.97253091421253601</v>
      </c>
      <c r="P78" s="77">
        <f>F78/F77</f>
        <v>0.96208571301166146</v>
      </c>
      <c r="Q78" s="77">
        <f t="shared" ref="Q78:R78" si="74">G78/G77</f>
        <v>0.95770556289287256</v>
      </c>
      <c r="R78" s="77">
        <f t="shared" si="74"/>
        <v>0.95743023538464711</v>
      </c>
      <c r="S78" s="77">
        <f>I78/I77</f>
        <v>0.95411707335436524</v>
      </c>
      <c r="T78" s="77">
        <f>J78/J77</f>
        <v>0.96143411369549503</v>
      </c>
      <c r="U78" s="329">
        <f>K78/K77</f>
        <v>0.96017291687807149</v>
      </c>
      <c r="W78" s="107">
        <f t="shared" si="50"/>
        <v>-9.3947068352174153E-3</v>
      </c>
      <c r="X78" s="104">
        <f t="shared" si="51"/>
        <v>-0.12611968174235377</v>
      </c>
    </row>
    <row r="79" spans="1:24" ht="20.100000000000001" customHeight="1" thickBot="1" x14ac:dyDescent="0.3">
      <c r="A79" s="24"/>
      <c r="B79" t="s">
        <v>96</v>
      </c>
      <c r="C79" s="10">
        <v>334324</v>
      </c>
      <c r="D79" s="11">
        <v>400439</v>
      </c>
      <c r="E79" s="11">
        <v>409370</v>
      </c>
      <c r="F79" s="11">
        <v>567968</v>
      </c>
      <c r="G79" s="11">
        <v>623184</v>
      </c>
      <c r="H79" s="11">
        <v>676690</v>
      </c>
      <c r="I79" s="12">
        <v>714238</v>
      </c>
      <c r="J79" s="11">
        <v>134488</v>
      </c>
      <c r="K79" s="162">
        <v>137762</v>
      </c>
      <c r="M79" s="77">
        <f>C79/C77</f>
        <v>3.768791170636878E-2</v>
      </c>
      <c r="N79" s="77">
        <f>D79/D77</f>
        <v>3.3752088754965076E-2</v>
      </c>
      <c r="O79" s="77">
        <f>E79/E77</f>
        <v>2.7469085787464011E-2</v>
      </c>
      <c r="P79" s="77">
        <f>F79/F77</f>
        <v>3.7914286988338562E-2</v>
      </c>
      <c r="Q79" s="77">
        <f t="shared" ref="Q79:R79" si="75">G79/G77</f>
        <v>4.2294437107127394E-2</v>
      </c>
      <c r="R79" s="77">
        <f t="shared" si="75"/>
        <v>4.2569764615352869E-2</v>
      </c>
      <c r="S79" s="77">
        <f>I79/I77</f>
        <v>4.5882926645634793E-2</v>
      </c>
      <c r="T79" s="77">
        <f>J79/J77</f>
        <v>3.8565886304504984E-2</v>
      </c>
      <c r="U79" s="329">
        <f>K79/K77</f>
        <v>3.9827083121928487E-2</v>
      </c>
      <c r="W79" s="105">
        <f t="shared" si="50"/>
        <v>2.4344179406341086E-2</v>
      </c>
      <c r="X79" s="104">
        <f t="shared" si="51"/>
        <v>0.1261196817423503</v>
      </c>
    </row>
    <row r="80" spans="1:24" ht="20.100000000000001" customHeight="1" thickBot="1" x14ac:dyDescent="0.3">
      <c r="A80" s="5" t="s">
        <v>12</v>
      </c>
      <c r="B80" s="6"/>
      <c r="C80" s="13">
        <v>8796971</v>
      </c>
      <c r="D80" s="14">
        <v>9487411</v>
      </c>
      <c r="E80" s="14">
        <v>10258864</v>
      </c>
      <c r="F80" s="14">
        <v>15573842</v>
      </c>
      <c r="G80" s="14">
        <v>16798411</v>
      </c>
      <c r="H80" s="14">
        <v>17477331</v>
      </c>
      <c r="I80" s="15">
        <v>16724958</v>
      </c>
      <c r="J80" s="14">
        <v>4070632</v>
      </c>
      <c r="K80" s="161">
        <v>3782675</v>
      </c>
      <c r="M80" s="135">
        <f>C80/C92</f>
        <v>3.2523959768812408E-2</v>
      </c>
      <c r="N80" s="135">
        <f>D80/D92</f>
        <v>3.2796974219393663E-2</v>
      </c>
      <c r="O80" s="135">
        <f>E80/E92</f>
        <v>3.3155140271064885E-2</v>
      </c>
      <c r="P80" s="135">
        <f>F80/F92</f>
        <v>4.6871641760193733E-2</v>
      </c>
      <c r="Q80" s="135">
        <f t="shared" ref="Q80:R80" si="76">G80/G92</f>
        <v>4.7653841320800763E-2</v>
      </c>
      <c r="R80" s="135">
        <f t="shared" si="76"/>
        <v>4.4552312116437273E-2</v>
      </c>
      <c r="S80" s="135">
        <f>I80/I92</f>
        <v>4.2616058974536103E-2</v>
      </c>
      <c r="T80" s="135">
        <f>J80/J92</f>
        <v>4.6224350972903311E-2</v>
      </c>
      <c r="U80" s="328">
        <f>K80/K92</f>
        <v>4.3479118442662328E-2</v>
      </c>
      <c r="W80" s="102">
        <f t="shared" si="50"/>
        <v>-7.074012094436441E-2</v>
      </c>
      <c r="X80" s="101">
        <f t="shared" si="51"/>
        <v>-0.2745232530240983</v>
      </c>
    </row>
    <row r="81" spans="1:24" ht="20.100000000000001" customHeight="1" x14ac:dyDescent="0.25">
      <c r="A81" s="24"/>
      <c r="B81" t="s">
        <v>95</v>
      </c>
      <c r="C81" s="10">
        <v>7251999</v>
      </c>
      <c r="D81" s="11">
        <v>7923556</v>
      </c>
      <c r="E81" s="11">
        <v>8563221</v>
      </c>
      <c r="F81" s="11">
        <v>13469311</v>
      </c>
      <c r="G81" s="11">
        <v>14634449</v>
      </c>
      <c r="H81" s="11">
        <v>15235741</v>
      </c>
      <c r="I81" s="12">
        <v>14662933</v>
      </c>
      <c r="J81" s="11">
        <v>3634382</v>
      </c>
      <c r="K81" s="162">
        <v>3308254</v>
      </c>
      <c r="M81" s="77">
        <f>C81/C80</f>
        <v>0.82437454892144124</v>
      </c>
      <c r="N81" s="77">
        <f>D81/D80</f>
        <v>0.8351652521430768</v>
      </c>
      <c r="O81" s="77">
        <f>E81/E80</f>
        <v>0.83471435043880104</v>
      </c>
      <c r="P81" s="77">
        <f>F81/F80</f>
        <v>0.86486757731329234</v>
      </c>
      <c r="Q81" s="77">
        <f t="shared" ref="Q81:R81" si="77">G81/G80</f>
        <v>0.87118055392262994</v>
      </c>
      <c r="R81" s="77">
        <f t="shared" si="77"/>
        <v>0.87174300240694647</v>
      </c>
      <c r="S81" s="77">
        <f>I81/I80</f>
        <v>0.87670970533976822</v>
      </c>
      <c r="T81" s="77">
        <f>J81/J80</f>
        <v>0.89282990945877694</v>
      </c>
      <c r="U81" s="329">
        <f>K81/K80</f>
        <v>0.87458055476613772</v>
      </c>
      <c r="W81" s="107">
        <f t="shared" si="50"/>
        <v>-8.9734100598120953E-2</v>
      </c>
      <c r="X81" s="104">
        <f t="shared" si="51"/>
        <v>-1.8249354692639219</v>
      </c>
    </row>
    <row r="82" spans="1:24" ht="20.100000000000001" customHeight="1" thickBot="1" x14ac:dyDescent="0.3">
      <c r="A82" s="24"/>
      <c r="B82" t="s">
        <v>96</v>
      </c>
      <c r="C82" s="10">
        <v>1544972</v>
      </c>
      <c r="D82" s="11">
        <v>1563855</v>
      </c>
      <c r="E82" s="11">
        <v>1695643</v>
      </c>
      <c r="F82" s="11">
        <v>2104531</v>
      </c>
      <c r="G82" s="11">
        <v>2163962</v>
      </c>
      <c r="H82" s="11">
        <v>2241590</v>
      </c>
      <c r="I82" s="12">
        <v>2062025</v>
      </c>
      <c r="J82" s="11">
        <v>436250</v>
      </c>
      <c r="K82" s="162">
        <v>474421</v>
      </c>
      <c r="M82" s="77">
        <f>C82/C80</f>
        <v>0.17562545107855876</v>
      </c>
      <c r="N82" s="77">
        <f>D82/D80</f>
        <v>0.16483474785692323</v>
      </c>
      <c r="O82" s="77">
        <f>E82/E80</f>
        <v>0.16528564956119898</v>
      </c>
      <c r="P82" s="77">
        <f>F82/F80</f>
        <v>0.13513242268670761</v>
      </c>
      <c r="Q82" s="77">
        <f t="shared" ref="Q82:R82" si="78">G82/G80</f>
        <v>0.12881944607737006</v>
      </c>
      <c r="R82" s="77">
        <f t="shared" si="78"/>
        <v>0.12825699759305353</v>
      </c>
      <c r="S82" s="77">
        <f>I82/I80</f>
        <v>0.12329029466023174</v>
      </c>
      <c r="T82" s="77">
        <f>J82/J80</f>
        <v>0.10717009054122308</v>
      </c>
      <c r="U82" s="329">
        <f>K82/K80</f>
        <v>0.12541944523386228</v>
      </c>
      <c r="W82" s="105">
        <f t="shared" si="50"/>
        <v>8.7497994269340976E-2</v>
      </c>
      <c r="X82" s="104">
        <f t="shared" si="51"/>
        <v>1.8249354692639206</v>
      </c>
    </row>
    <row r="83" spans="1:24" ht="20.100000000000001" customHeight="1" thickBot="1" x14ac:dyDescent="0.3">
      <c r="A83" s="5" t="s">
        <v>11</v>
      </c>
      <c r="B83" s="6"/>
      <c r="C83" s="13">
        <v>33521945</v>
      </c>
      <c r="D83" s="14">
        <v>37719984</v>
      </c>
      <c r="E83" s="14">
        <v>47541365</v>
      </c>
      <c r="F83" s="14">
        <v>52891733</v>
      </c>
      <c r="G83" s="14">
        <v>57835644</v>
      </c>
      <c r="H83" s="14">
        <v>65675359</v>
      </c>
      <c r="I83" s="15">
        <v>66320749</v>
      </c>
      <c r="J83" s="14">
        <v>15246395</v>
      </c>
      <c r="K83" s="161">
        <v>15597470</v>
      </c>
      <c r="M83" s="135">
        <f>C83/C92</f>
        <v>0.12393656754720941</v>
      </c>
      <c r="N83" s="135">
        <f>D83/D92</f>
        <v>0.13039398660013166</v>
      </c>
      <c r="O83" s="135">
        <f>E83/E92</f>
        <v>0.15364670252504511</v>
      </c>
      <c r="P83" s="135">
        <f>F83/F92</f>
        <v>0.1591850207066321</v>
      </c>
      <c r="Q83" s="135">
        <f t="shared" ref="Q83:R83" si="79">G83/G92</f>
        <v>0.16406853016409245</v>
      </c>
      <c r="R83" s="135">
        <f t="shared" si="79"/>
        <v>0.16741624293360741</v>
      </c>
      <c r="S83" s="135">
        <f>I83/I92</f>
        <v>0.16898870243018885</v>
      </c>
      <c r="T83" s="135">
        <f>J83/J92</f>
        <v>0.1731315219728824</v>
      </c>
      <c r="U83" s="328">
        <f>K83/K92</f>
        <v>0.17928165796318013</v>
      </c>
      <c r="W83" s="102">
        <f t="shared" si="50"/>
        <v>2.3026754849261089E-2</v>
      </c>
      <c r="X83" s="101">
        <f t="shared" si="51"/>
        <v>0.61501359902977337</v>
      </c>
    </row>
    <row r="84" spans="1:24" ht="20.100000000000001" customHeight="1" x14ac:dyDescent="0.25">
      <c r="A84" s="24"/>
      <c r="B84" t="s">
        <v>95</v>
      </c>
      <c r="C84" s="10">
        <v>28123506</v>
      </c>
      <c r="D84" s="11">
        <v>31984560</v>
      </c>
      <c r="E84" s="11">
        <v>40984165</v>
      </c>
      <c r="F84" s="11">
        <v>45268500</v>
      </c>
      <c r="G84" s="11">
        <v>49721008</v>
      </c>
      <c r="H84" s="11">
        <v>56629966</v>
      </c>
      <c r="I84" s="12">
        <v>57403485</v>
      </c>
      <c r="J84" s="11">
        <v>13273407</v>
      </c>
      <c r="K84" s="162">
        <v>13527799</v>
      </c>
      <c r="M84" s="77">
        <f>C84/C83</f>
        <v>0.83895806165185227</v>
      </c>
      <c r="N84" s="77">
        <f>D84/D83</f>
        <v>0.84794733741138384</v>
      </c>
      <c r="O84" s="77">
        <f>E84/E83</f>
        <v>0.86207379615625257</v>
      </c>
      <c r="P84" s="77">
        <f>F84/F83</f>
        <v>0.85587099216431417</v>
      </c>
      <c r="Q84" s="77">
        <f t="shared" ref="Q84:R84" si="80">G84/G83</f>
        <v>0.85969489680101085</v>
      </c>
      <c r="R84" s="77">
        <f t="shared" si="80"/>
        <v>0.86227112972462017</v>
      </c>
      <c r="S84" s="77">
        <f>I84/I83</f>
        <v>0.8655433761762853</v>
      </c>
      <c r="T84" s="77">
        <f>J84/J83</f>
        <v>0.87059314677338484</v>
      </c>
      <c r="U84" s="329">
        <f>K84/K83</f>
        <v>0.86730726201108255</v>
      </c>
      <c r="W84" s="107">
        <f t="shared" si="50"/>
        <v>1.9165539036059092E-2</v>
      </c>
      <c r="X84" s="104">
        <f t="shared" si="51"/>
        <v>-0.32858847623022935</v>
      </c>
    </row>
    <row r="85" spans="1:24" ht="20.100000000000001" customHeight="1" thickBot="1" x14ac:dyDescent="0.3">
      <c r="A85" s="24"/>
      <c r="B85" t="s">
        <v>96</v>
      </c>
      <c r="C85" s="10">
        <v>5398439</v>
      </c>
      <c r="D85" s="11">
        <v>5735424</v>
      </c>
      <c r="E85" s="11">
        <v>6557200</v>
      </c>
      <c r="F85" s="11">
        <v>7623233</v>
      </c>
      <c r="G85" s="11">
        <v>8114636</v>
      </c>
      <c r="H85" s="11">
        <v>9045393</v>
      </c>
      <c r="I85" s="12">
        <v>8917264</v>
      </c>
      <c r="J85" s="11">
        <v>1972988</v>
      </c>
      <c r="K85" s="162">
        <v>2069671</v>
      </c>
      <c r="M85" s="77">
        <f>C85/C83</f>
        <v>0.16104193834814776</v>
      </c>
      <c r="N85" s="77">
        <f>D85/D83</f>
        <v>0.15205266258861616</v>
      </c>
      <c r="O85" s="77">
        <f>E85/E83</f>
        <v>0.13792620384374743</v>
      </c>
      <c r="P85" s="77">
        <f>F85/F83</f>
        <v>0.14412900783568577</v>
      </c>
      <c r="Q85" s="77">
        <f t="shared" ref="Q85:R85" si="81">G85/G83</f>
        <v>0.1403051031989892</v>
      </c>
      <c r="R85" s="77">
        <f t="shared" si="81"/>
        <v>0.13772887027537983</v>
      </c>
      <c r="S85" s="77">
        <f>I85/I83</f>
        <v>0.13445662382371465</v>
      </c>
      <c r="T85" s="77">
        <f>J85/J83</f>
        <v>0.12940685322661521</v>
      </c>
      <c r="U85" s="329">
        <f>K85/K83</f>
        <v>0.13269273798891743</v>
      </c>
      <c r="W85" s="105">
        <f t="shared" si="50"/>
        <v>4.900333909785564E-2</v>
      </c>
      <c r="X85" s="104">
        <f t="shared" si="51"/>
        <v>0.32858847623022103</v>
      </c>
    </row>
    <row r="86" spans="1:24" ht="20.100000000000001" customHeight="1" thickBot="1" x14ac:dyDescent="0.3">
      <c r="A86" s="5" t="s">
        <v>6</v>
      </c>
      <c r="B86" s="6"/>
      <c r="C86" s="13">
        <v>122245353</v>
      </c>
      <c r="D86" s="14">
        <v>123110540</v>
      </c>
      <c r="E86" s="14">
        <v>122250676</v>
      </c>
      <c r="F86" s="14">
        <v>129038329</v>
      </c>
      <c r="G86" s="14">
        <v>131789209</v>
      </c>
      <c r="H86" s="14">
        <v>146183151</v>
      </c>
      <c r="I86" s="15">
        <v>143466672</v>
      </c>
      <c r="J86" s="14">
        <v>34217282</v>
      </c>
      <c r="K86" s="161">
        <v>33478976</v>
      </c>
      <c r="M86" s="135">
        <f>C86/C92</f>
        <v>0.45196272022452633</v>
      </c>
      <c r="N86" s="135">
        <f>D86/D92</f>
        <v>0.42558008781485618</v>
      </c>
      <c r="O86" s="135">
        <f>E86/E92</f>
        <v>0.39509621250583937</v>
      </c>
      <c r="P86" s="135">
        <f>F86/F92</f>
        <v>0.38835878328687407</v>
      </c>
      <c r="Q86" s="135">
        <f t="shared" ref="Q86:R86" si="82">G86/G92</f>
        <v>0.37386048320164611</v>
      </c>
      <c r="R86" s="135">
        <f t="shared" si="82"/>
        <v>0.37264256021221315</v>
      </c>
      <c r="S86" s="135">
        <f>I86/I92</f>
        <v>0.36556050872190099</v>
      </c>
      <c r="T86" s="135">
        <f>J86/J92</f>
        <v>0.38855677754874601</v>
      </c>
      <c r="U86" s="328">
        <f>K86/K92</f>
        <v>0.38481666091933603</v>
      </c>
      <c r="W86" s="102">
        <f t="shared" si="50"/>
        <v>-2.1576991416208922E-2</v>
      </c>
      <c r="X86" s="130">
        <f t="shared" si="51"/>
        <v>-0.37401166294099841</v>
      </c>
    </row>
    <row r="87" spans="1:24" ht="20.100000000000001" customHeight="1" x14ac:dyDescent="0.25">
      <c r="A87" s="24"/>
      <c r="B87" t="s">
        <v>95</v>
      </c>
      <c r="C87" s="10">
        <v>81787250</v>
      </c>
      <c r="D87" s="11">
        <v>84586580</v>
      </c>
      <c r="E87" s="11">
        <v>87650904</v>
      </c>
      <c r="F87" s="11">
        <v>93175904</v>
      </c>
      <c r="G87" s="11">
        <v>97027502</v>
      </c>
      <c r="H87" s="11">
        <v>107581287</v>
      </c>
      <c r="I87" s="12">
        <v>104579040</v>
      </c>
      <c r="J87" s="11">
        <v>25685764</v>
      </c>
      <c r="K87" s="162">
        <v>24405879</v>
      </c>
      <c r="M87" s="77">
        <f>C87/C86</f>
        <v>0.66904179171538736</v>
      </c>
      <c r="N87" s="77">
        <f>D87/D86</f>
        <v>0.68707829565202139</v>
      </c>
      <c r="O87" s="77">
        <f>E87/E86</f>
        <v>0.71697684518325278</v>
      </c>
      <c r="P87" s="77">
        <f>F87/F86</f>
        <v>0.72207928235028529</v>
      </c>
      <c r="Q87" s="77">
        <f t="shared" ref="Q87:R87" si="83">G87/G86</f>
        <v>0.73623252416667895</v>
      </c>
      <c r="R87" s="77">
        <f t="shared" si="83"/>
        <v>0.73593493001118848</v>
      </c>
      <c r="S87" s="77">
        <f>I87/I86</f>
        <v>0.7289430955783236</v>
      </c>
      <c r="T87" s="77">
        <f>J87/J86</f>
        <v>0.75066640301821752</v>
      </c>
      <c r="U87" s="329">
        <f>K87/K86</f>
        <v>0.72899120331517908</v>
      </c>
      <c r="W87" s="107">
        <f t="shared" si="50"/>
        <v>-4.9828574302870646E-2</v>
      </c>
      <c r="X87" s="104">
        <f t="shared" si="51"/>
        <v>-2.1675199703038439</v>
      </c>
    </row>
    <row r="88" spans="1:24" ht="20.100000000000001" customHeight="1" thickBot="1" x14ac:dyDescent="0.3">
      <c r="A88" s="24"/>
      <c r="B88" t="s">
        <v>96</v>
      </c>
      <c r="C88" s="10">
        <v>40458103</v>
      </c>
      <c r="D88" s="11">
        <v>38523960</v>
      </c>
      <c r="E88" s="11">
        <v>34599772</v>
      </c>
      <c r="F88" s="11">
        <v>35862425</v>
      </c>
      <c r="G88" s="11">
        <v>34761707</v>
      </c>
      <c r="H88" s="11">
        <v>38601864</v>
      </c>
      <c r="I88" s="12">
        <v>38887632</v>
      </c>
      <c r="J88" s="11">
        <v>8531518</v>
      </c>
      <c r="K88" s="162">
        <v>9073097</v>
      </c>
      <c r="M88" s="77">
        <f>C88/C86</f>
        <v>0.33095820828461264</v>
      </c>
      <c r="N88" s="77">
        <f>D88/D86</f>
        <v>0.31292170434797867</v>
      </c>
      <c r="O88" s="77">
        <f>E88/E86</f>
        <v>0.28302315481674717</v>
      </c>
      <c r="P88" s="77">
        <f>F88/F86</f>
        <v>0.27792071764971477</v>
      </c>
      <c r="Q88" s="77">
        <f t="shared" ref="Q88:R88" si="84">G88/G86</f>
        <v>0.26376747583332105</v>
      </c>
      <c r="R88" s="77">
        <f t="shared" si="84"/>
        <v>0.26406506998881152</v>
      </c>
      <c r="S88" s="77">
        <f>I88/I86</f>
        <v>0.2710569044216764</v>
      </c>
      <c r="T88" s="77">
        <f>J88/J86</f>
        <v>0.24933359698178248</v>
      </c>
      <c r="U88" s="329">
        <f>K88/K86</f>
        <v>0.27100879668482092</v>
      </c>
      <c r="W88" s="105">
        <f t="shared" si="50"/>
        <v>6.3479793396673367E-2</v>
      </c>
      <c r="X88" s="104">
        <f t="shared" si="51"/>
        <v>2.1675199703038439</v>
      </c>
    </row>
    <row r="89" spans="1:24" ht="20.100000000000001" customHeight="1" thickBot="1" x14ac:dyDescent="0.3">
      <c r="A89" s="5" t="s">
        <v>7</v>
      </c>
      <c r="B89" s="6"/>
      <c r="C89" s="13">
        <v>529829</v>
      </c>
      <c r="D89" s="14">
        <v>649171</v>
      </c>
      <c r="E89" s="14">
        <v>631931</v>
      </c>
      <c r="F89" s="14">
        <v>719438</v>
      </c>
      <c r="G89" s="14">
        <v>639567</v>
      </c>
      <c r="H89" s="14">
        <v>779365</v>
      </c>
      <c r="I89" s="15">
        <v>990456</v>
      </c>
      <c r="J89" s="14">
        <v>147553</v>
      </c>
      <c r="K89" s="161">
        <v>172014</v>
      </c>
      <c r="M89" s="135">
        <f>C89/C92</f>
        <v>1.9588716480195413E-3</v>
      </c>
      <c r="N89" s="135">
        <f>D89/D92</f>
        <v>2.244115338839859E-3</v>
      </c>
      <c r="O89" s="135">
        <f>E89/E92</f>
        <v>2.0423080905092711E-3</v>
      </c>
      <c r="P89" s="135">
        <f>F89/F92</f>
        <v>2.165248639652968E-3</v>
      </c>
      <c r="Q89" s="135">
        <f t="shared" ref="Q89:R89" si="85">G89/G92</f>
        <v>1.8143278154118612E-3</v>
      </c>
      <c r="R89" s="135">
        <f t="shared" si="85"/>
        <v>1.9867171213171584E-3</v>
      </c>
      <c r="S89" s="135">
        <f>I89/I92</f>
        <v>2.5237331721660009E-3</v>
      </c>
      <c r="T89" s="135">
        <f>J89/J92</f>
        <v>1.6755485779861216E-3</v>
      </c>
      <c r="U89" s="328">
        <f>K89/K92</f>
        <v>1.9771767544914955E-3</v>
      </c>
      <c r="W89" s="64">
        <f t="shared" si="50"/>
        <v>0.16577772054787093</v>
      </c>
      <c r="X89" s="130">
        <f t="shared" si="51"/>
        <v>3.0162817650537386E-2</v>
      </c>
    </row>
    <row r="90" spans="1:24" ht="20.100000000000001" customHeight="1" x14ac:dyDescent="0.25">
      <c r="A90" s="24"/>
      <c r="B90" t="s">
        <v>95</v>
      </c>
      <c r="C90" s="10">
        <v>447205</v>
      </c>
      <c r="D90" s="11">
        <v>575637</v>
      </c>
      <c r="E90" s="11">
        <v>532164</v>
      </c>
      <c r="F90" s="11">
        <v>652000</v>
      </c>
      <c r="G90" s="11">
        <v>589687</v>
      </c>
      <c r="H90" s="11">
        <v>732315</v>
      </c>
      <c r="I90" s="12">
        <v>950530</v>
      </c>
      <c r="J90" s="11">
        <v>140777</v>
      </c>
      <c r="K90" s="162">
        <v>163142</v>
      </c>
      <c r="M90" s="77">
        <f>C90/C89</f>
        <v>0.84405534615885502</v>
      </c>
      <c r="N90" s="77">
        <f>D90/D89</f>
        <v>0.88672630169862798</v>
      </c>
      <c r="O90" s="77">
        <f>E90/E89</f>
        <v>0.84212358627761574</v>
      </c>
      <c r="P90" s="77">
        <f>F90/F89</f>
        <v>0.90626294413139141</v>
      </c>
      <c r="Q90" s="77">
        <f t="shared" ref="Q90:R90" si="86">G90/G89</f>
        <v>0.92200973471114056</v>
      </c>
      <c r="R90" s="77">
        <f t="shared" si="86"/>
        <v>0.93963034008455604</v>
      </c>
      <c r="S90" s="77">
        <f>I90/I89</f>
        <v>0.95968927443520968</v>
      </c>
      <c r="T90" s="77">
        <f>J90/J89</f>
        <v>0.95407751790881923</v>
      </c>
      <c r="U90" s="329">
        <f>K90/K89</f>
        <v>0.94842280279512137</v>
      </c>
      <c r="W90" s="107">
        <f t="shared" si="50"/>
        <v>0.15886828104022674</v>
      </c>
      <c r="X90" s="104">
        <f t="shared" si="51"/>
        <v>-0.56547151136978613</v>
      </c>
    </row>
    <row r="91" spans="1:24" ht="20.100000000000001" customHeight="1" thickBot="1" x14ac:dyDescent="0.3">
      <c r="A91" s="24"/>
      <c r="B91" t="s">
        <v>96</v>
      </c>
      <c r="C91" s="10">
        <v>82624</v>
      </c>
      <c r="D91" s="11">
        <v>73534</v>
      </c>
      <c r="E91" s="11">
        <v>99767</v>
      </c>
      <c r="F91" s="11">
        <v>67438</v>
      </c>
      <c r="G91" s="11">
        <v>49880</v>
      </c>
      <c r="H91" s="11">
        <v>47050</v>
      </c>
      <c r="I91" s="12">
        <v>39926</v>
      </c>
      <c r="J91" s="11">
        <v>6776</v>
      </c>
      <c r="K91" s="162">
        <v>8872</v>
      </c>
      <c r="M91" s="77">
        <f>C91/C89</f>
        <v>0.15594465384114498</v>
      </c>
      <c r="N91" s="77">
        <f>D91/D89</f>
        <v>0.11327369830137206</v>
      </c>
      <c r="O91" s="77">
        <f>E91/E89</f>
        <v>0.15787641372238426</v>
      </c>
      <c r="P91" s="77">
        <f>F91/F89</f>
        <v>9.3737055868608546E-2</v>
      </c>
      <c r="Q91" s="77">
        <f t="shared" ref="Q91:R91" si="87">G91/G89</f>
        <v>7.7990265288859495E-2</v>
      </c>
      <c r="R91" s="77">
        <f t="shared" si="87"/>
        <v>6.0369659915443984E-2</v>
      </c>
      <c r="S91" s="77">
        <f>I91/I89</f>
        <v>4.0310725564790359E-2</v>
      </c>
      <c r="T91" s="77">
        <f>J91/J89</f>
        <v>4.5922482091180793E-2</v>
      </c>
      <c r="U91" s="329">
        <f>K91/K89</f>
        <v>5.1577197204878675E-2</v>
      </c>
      <c r="W91" s="105">
        <f t="shared" si="50"/>
        <v>0.30932703659976385</v>
      </c>
      <c r="X91" s="104">
        <f t="shared" si="51"/>
        <v>0.56547151136978824</v>
      </c>
    </row>
    <row r="92" spans="1:24" ht="20.100000000000001" customHeight="1" thickBot="1" x14ac:dyDescent="0.3">
      <c r="A92" s="74" t="s">
        <v>21</v>
      </c>
      <c r="B92" s="100"/>
      <c r="C92" s="83">
        <f t="shared" ref="C92:F92" si="88">C54+C57+C60+C63+C65+C68+C71+C74+C77+C80+C83+C86+C89</f>
        <v>270476629</v>
      </c>
      <c r="D92" s="84">
        <f t="shared" si="88"/>
        <v>289277021</v>
      </c>
      <c r="E92" s="84">
        <f t="shared" si="88"/>
        <v>309420015</v>
      </c>
      <c r="F92" s="84">
        <f t="shared" si="88"/>
        <v>332265767</v>
      </c>
      <c r="G92" s="84">
        <f t="shared" ref="G92" si="89">G54+G57+G60+G63+G65+G68+G71+G74+G77+G80+G83+G86+G89</f>
        <v>352509064</v>
      </c>
      <c r="H92" s="84">
        <f t="shared" ref="H92:K93" si="90">H54+H57+H60+H63+H65+H68+H71+H74+H77+H80+H83+H86+H89</f>
        <v>392287856</v>
      </c>
      <c r="I92" s="168">
        <f t="shared" si="90"/>
        <v>392456703</v>
      </c>
      <c r="J92" s="191">
        <f t="shared" si="90"/>
        <v>88062502</v>
      </c>
      <c r="K92" s="189">
        <f t="shared" si="90"/>
        <v>86999809</v>
      </c>
      <c r="M92" s="89">
        <f>M54+M57+M60+M63+M65+M68+M71+M74+M77+M80+M83+M86+M89</f>
        <v>1</v>
      </c>
      <c r="N92" s="89">
        <f t="shared" ref="N92:T92" si="91">N54+N57+N60+N63+N65+N68+N71+N74+N77+N80+N83+N86+N89</f>
        <v>0.99999999999999989</v>
      </c>
      <c r="O92" s="89">
        <f t="shared" si="91"/>
        <v>1</v>
      </c>
      <c r="P92" s="89">
        <f t="shared" si="91"/>
        <v>0.99999999999999989</v>
      </c>
      <c r="Q92" s="89">
        <f t="shared" ref="Q92:R92" si="92">Q54+Q57+Q60+Q63+Q65+Q68+Q71+Q74+Q77+Q80+Q83+Q86+Q89</f>
        <v>1</v>
      </c>
      <c r="R92" s="89">
        <f t="shared" si="92"/>
        <v>1.0000000000000002</v>
      </c>
      <c r="S92" s="89">
        <f t="shared" si="91"/>
        <v>1</v>
      </c>
      <c r="T92" s="89">
        <f t="shared" si="91"/>
        <v>1</v>
      </c>
      <c r="U92" s="330">
        <f>U54+U57+U60+U63+U65+U68+U71+U74+U77+U80+U83+U86+U89</f>
        <v>0.99999999999999989</v>
      </c>
      <c r="W92" s="93">
        <f t="shared" si="50"/>
        <v>-1.2067485886331051E-2</v>
      </c>
      <c r="X92" s="133">
        <f t="shared" si="51"/>
        <v>-1.1102230246251565E-14</v>
      </c>
    </row>
    <row r="93" spans="1:24" ht="20.100000000000001" customHeight="1" x14ac:dyDescent="0.25">
      <c r="A93" s="24"/>
      <c r="B93" t="s">
        <v>95</v>
      </c>
      <c r="C93" s="318">
        <f>C55+C58+C61+C64+C66+C69+C72+C75+C78+C81+C84+C87+C90</f>
        <v>132873186</v>
      </c>
      <c r="D93" s="319">
        <f t="shared" ref="D93:F93" si="93">D55+D58+D61+D64+D66+D69+D72+D75+D78+D81+D84+D87+D90</f>
        <v>143542959</v>
      </c>
      <c r="E93" s="319">
        <f t="shared" si="93"/>
        <v>160484326</v>
      </c>
      <c r="F93" s="319">
        <f t="shared" si="93"/>
        <v>174518414</v>
      </c>
      <c r="G93" s="319">
        <f t="shared" ref="G93" si="94">G55+G58+G61+G64+G66+G69+G72+G75+G78+G81+G84+G87+G90</f>
        <v>182645433</v>
      </c>
      <c r="H93" s="319">
        <f t="shared" si="90"/>
        <v>202456150</v>
      </c>
      <c r="I93" s="251">
        <f t="shared" si="90"/>
        <v>199808363</v>
      </c>
      <c r="J93" s="319">
        <f t="shared" si="90"/>
        <v>47667024</v>
      </c>
      <c r="K93" s="190">
        <f t="shared" si="90"/>
        <v>46273241</v>
      </c>
      <c r="M93" s="96">
        <f>C93/C92</f>
        <v>0.49125570106095934</v>
      </c>
      <c r="N93" s="96">
        <f>D93/D92</f>
        <v>0.49621279458626616</v>
      </c>
      <c r="O93" s="96">
        <f>E93/E92</f>
        <v>0.51866174849742674</v>
      </c>
      <c r="P93" s="96">
        <f>F93/F92</f>
        <v>0.5252374193577396</v>
      </c>
      <c r="Q93" s="96">
        <f t="shared" ref="Q93:R93" si="95">G93/G92</f>
        <v>0.51812974942397505</v>
      </c>
      <c r="R93" s="96">
        <f t="shared" si="95"/>
        <v>0.51609079124794521</v>
      </c>
      <c r="S93" s="96">
        <f t="shared" ref="R93:T93" si="96">I93/I92</f>
        <v>0.50912205466904714</v>
      </c>
      <c r="T93" s="96">
        <f t="shared" si="96"/>
        <v>0.54128627869328538</v>
      </c>
      <c r="U93" s="329">
        <f>K93/K92</f>
        <v>0.53187750101842179</v>
      </c>
      <c r="W93" s="107">
        <f t="shared" si="50"/>
        <v>-2.9239983599563504E-2</v>
      </c>
      <c r="X93" s="104">
        <f t="shared" si="51"/>
        <v>-0.94087776748635887</v>
      </c>
    </row>
    <row r="94" spans="1:24" ht="20.100000000000001" customHeight="1" thickBot="1" x14ac:dyDescent="0.3">
      <c r="A94" s="31"/>
      <c r="B94" s="25" t="s">
        <v>96</v>
      </c>
      <c r="C94" s="32">
        <f>C56+C59+C62+C67+C70+C73+C76+C79+C82+C85+C88+C91</f>
        <v>137603443</v>
      </c>
      <c r="D94" s="33">
        <f t="shared" ref="D94:F94" si="97">D56+D59+D62+D67+D70+D73+D76+D79+D82+D85+D88+D91</f>
        <v>145734062</v>
      </c>
      <c r="E94" s="33">
        <f t="shared" si="97"/>
        <v>148935689</v>
      </c>
      <c r="F94" s="33">
        <f t="shared" si="97"/>
        <v>157747353</v>
      </c>
      <c r="G94" s="33">
        <f t="shared" ref="G94" si="98">G56+G59+G62+G67+G70+G73+G76+G79+G82+G85+G88+G91</f>
        <v>169863631</v>
      </c>
      <c r="H94" s="33">
        <f t="shared" ref="H94:K94" si="99">H56+H59+H62+H67+H70+H73+H76+H79+H82+H85+H88+H91</f>
        <v>189831706</v>
      </c>
      <c r="I94" s="43">
        <f t="shared" si="99"/>
        <v>192648340</v>
      </c>
      <c r="J94" s="33">
        <f t="shared" si="99"/>
        <v>40395478</v>
      </c>
      <c r="K94" s="163">
        <f t="shared" si="99"/>
        <v>40726568</v>
      </c>
      <c r="M94" s="236">
        <f>C94/C92</f>
        <v>0.50874429893904072</v>
      </c>
      <c r="N94" s="236">
        <f>D94/D92</f>
        <v>0.5037872054137339</v>
      </c>
      <c r="O94" s="236">
        <f>E94/E92</f>
        <v>0.48133825150257331</v>
      </c>
      <c r="P94" s="236">
        <f>F94/F92</f>
        <v>0.4747625806422604</v>
      </c>
      <c r="Q94" s="236">
        <f t="shared" ref="Q94:R94" si="100">G94/G92</f>
        <v>0.48187025057602489</v>
      </c>
      <c r="R94" s="236">
        <f t="shared" si="100"/>
        <v>0.48390920875205479</v>
      </c>
      <c r="S94" s="236">
        <f t="shared" ref="R94:T94" si="101">I94/I92</f>
        <v>0.49087794533095286</v>
      </c>
      <c r="T94" s="236">
        <f t="shared" si="101"/>
        <v>0.45871372130671462</v>
      </c>
      <c r="U94" s="331">
        <f>K94/K92</f>
        <v>0.46812249898157821</v>
      </c>
      <c r="W94" s="105">
        <f t="shared" si="50"/>
        <v>8.1962144376655222E-3</v>
      </c>
      <c r="X94" s="106">
        <f t="shared" si="51"/>
        <v>0.94087776748635887</v>
      </c>
    </row>
    <row r="97" spans="1:13" x14ac:dyDescent="0.25">
      <c r="A97" s="1" t="s">
        <v>27</v>
      </c>
      <c r="M97" s="1"/>
    </row>
    <row r="98" spans="1:13" ht="15.75" thickBot="1" x14ac:dyDescent="0.3"/>
    <row r="99" spans="1:13" ht="24" customHeight="1" x14ac:dyDescent="0.25">
      <c r="A99" s="395" t="s">
        <v>36</v>
      </c>
      <c r="B99" s="415"/>
      <c r="C99" s="397">
        <v>2016</v>
      </c>
      <c r="D99" s="392">
        <v>2017</v>
      </c>
      <c r="E99" s="407">
        <v>2018</v>
      </c>
      <c r="F99" s="407">
        <v>2019</v>
      </c>
      <c r="G99" s="407">
        <v>2020</v>
      </c>
      <c r="H99" s="392">
        <v>2021</v>
      </c>
      <c r="I99" s="401">
        <v>2022</v>
      </c>
      <c r="J99" s="403" t="str">
        <f>J5</f>
        <v>janeiro - março</v>
      </c>
      <c r="K99" s="404"/>
      <c r="M99" s="399" t="s">
        <v>94</v>
      </c>
    </row>
    <row r="100" spans="1:13" ht="21.75" customHeight="1" thickBot="1" x14ac:dyDescent="0.3">
      <c r="A100" s="416"/>
      <c r="B100" s="417"/>
      <c r="C100" s="411"/>
      <c r="D100" s="394"/>
      <c r="E100" s="414"/>
      <c r="F100" s="414"/>
      <c r="G100" s="414"/>
      <c r="H100" s="394"/>
      <c r="I100" s="420"/>
      <c r="J100" s="167">
        <v>2022</v>
      </c>
      <c r="K100" s="169">
        <v>2023</v>
      </c>
      <c r="M100" s="400"/>
    </row>
    <row r="101" spans="1:13" ht="20.100000000000001" customHeight="1" thickBot="1" x14ac:dyDescent="0.3">
      <c r="A101" s="5" t="s">
        <v>10</v>
      </c>
      <c r="B101" s="6"/>
      <c r="C101" s="113">
        <f>C54/C7</f>
        <v>3.1072184101681737</v>
      </c>
      <c r="D101" s="134">
        <f t="shared" ref="D101:K116" si="102">D54/D7</f>
        <v>3.1804030646425181</v>
      </c>
      <c r="E101" s="134">
        <f t="shared" si="102"/>
        <v>3.2743204425841306</v>
      </c>
      <c r="F101" s="134">
        <f t="shared" si="102"/>
        <v>3.2864474761518645</v>
      </c>
      <c r="G101" s="134">
        <f t="shared" ref="G101:H101" si="103">G54/G7</f>
        <v>3.2671922631423351</v>
      </c>
      <c r="H101" s="134">
        <f t="shared" si="103"/>
        <v>3.3283182598736643</v>
      </c>
      <c r="I101" s="126">
        <f t="shared" si="102"/>
        <v>3.5140433269380109</v>
      </c>
      <c r="J101" s="201">
        <f t="shared" si="102"/>
        <v>3.2710218299810592</v>
      </c>
      <c r="K101" s="186">
        <f t="shared" si="102"/>
        <v>3.5628288416138609</v>
      </c>
      <c r="M101" s="23">
        <f>(K101-J101)/J101</f>
        <v>8.9209741420310684E-2</v>
      </c>
    </row>
    <row r="102" spans="1:13" ht="20.100000000000001" customHeight="1" x14ac:dyDescent="0.25">
      <c r="A102" s="24"/>
      <c r="B102" t="s">
        <v>95</v>
      </c>
      <c r="C102" s="246">
        <f t="shared" ref="C102:K117" si="104">C55/C8</f>
        <v>3.3902505589553571</v>
      </c>
      <c r="D102" s="247">
        <f t="shared" si="104"/>
        <v>3.3264493793849317</v>
      </c>
      <c r="E102" s="247">
        <f t="shared" si="102"/>
        <v>3.1549509809327407</v>
      </c>
      <c r="F102" s="247">
        <f t="shared" si="102"/>
        <v>3.0478239172979733</v>
      </c>
      <c r="G102" s="247">
        <f t="shared" ref="G102:H102" si="105">G55/G8</f>
        <v>3.3095356561730966</v>
      </c>
      <c r="H102" s="247">
        <f t="shared" si="105"/>
        <v>3.2156203604438418</v>
      </c>
      <c r="I102" s="119">
        <f t="shared" si="104"/>
        <v>2.9978505802707929</v>
      </c>
      <c r="J102" s="166">
        <f t="shared" si="102"/>
        <v>2.7148270095118638</v>
      </c>
      <c r="K102" s="185">
        <f t="shared" si="102"/>
        <v>3.0909794786168265</v>
      </c>
      <c r="M102" s="244">
        <f t="shared" ref="M102:M141" si="106">(K102-J102)/J102</f>
        <v>0.13855485737656498</v>
      </c>
    </row>
    <row r="103" spans="1:13" ht="20.100000000000001" customHeight="1" thickBot="1" x14ac:dyDescent="0.3">
      <c r="A103" s="24"/>
      <c r="B103" t="s">
        <v>96</v>
      </c>
      <c r="C103" s="246">
        <f t="shared" si="104"/>
        <v>3.0992542341842744</v>
      </c>
      <c r="D103" s="247">
        <f t="shared" si="104"/>
        <v>3.1766314351302305</v>
      </c>
      <c r="E103" s="247">
        <f t="shared" si="102"/>
        <v>3.2781084789864363</v>
      </c>
      <c r="F103" s="247">
        <f t="shared" si="102"/>
        <v>3.2942250757422418</v>
      </c>
      <c r="G103" s="247">
        <f t="shared" ref="G103:H103" si="107">G56/G9</f>
        <v>3.2660159387008676</v>
      </c>
      <c r="H103" s="247">
        <f t="shared" si="107"/>
        <v>3.3323982061278126</v>
      </c>
      <c r="I103" s="119">
        <f t="shared" si="104"/>
        <v>3.5419958411112016</v>
      </c>
      <c r="J103" s="166">
        <f t="shared" si="102"/>
        <v>3.3014185118817463</v>
      </c>
      <c r="K103" s="185">
        <f t="shared" si="102"/>
        <v>3.591090023618583</v>
      </c>
      <c r="M103" s="34">
        <f t="shared" si="106"/>
        <v>8.7741530101171389E-2</v>
      </c>
    </row>
    <row r="104" spans="1:13" ht="20.100000000000001" customHeight="1" thickBot="1" x14ac:dyDescent="0.3">
      <c r="A104" s="5" t="s">
        <v>18</v>
      </c>
      <c r="B104" s="6"/>
      <c r="C104" s="113">
        <f t="shared" si="104"/>
        <v>3.0683299669482187</v>
      </c>
      <c r="D104" s="134">
        <f t="shared" si="104"/>
        <v>3.4523042163670796</v>
      </c>
      <c r="E104" s="134">
        <f t="shared" si="102"/>
        <v>4.9327896800144559</v>
      </c>
      <c r="F104" s="134">
        <f t="shared" si="102"/>
        <v>5.4892722757062522</v>
      </c>
      <c r="G104" s="134">
        <f t="shared" ref="G104:H104" si="108">G57/G10</f>
        <v>6.0537592649209637</v>
      </c>
      <c r="H104" s="134">
        <f t="shared" si="108"/>
        <v>6.8455806236617081</v>
      </c>
      <c r="I104" s="126">
        <f t="shared" si="104"/>
        <v>8.1720527847546141</v>
      </c>
      <c r="J104" s="201">
        <f t="shared" si="102"/>
        <v>7.9593405105288104</v>
      </c>
      <c r="K104" s="186">
        <f t="shared" si="102"/>
        <v>8.9800527341510943</v>
      </c>
      <c r="M104" s="23">
        <f t="shared" si="106"/>
        <v>0.12824080365352641</v>
      </c>
    </row>
    <row r="105" spans="1:13" ht="20.100000000000001" customHeight="1" x14ac:dyDescent="0.25">
      <c r="A105" s="24"/>
      <c r="B105" t="s">
        <v>95</v>
      </c>
      <c r="C105" s="246">
        <f t="shared" si="104"/>
        <v>3.003180074922565</v>
      </c>
      <c r="D105" s="247">
        <f t="shared" si="104"/>
        <v>3.3526690676270507</v>
      </c>
      <c r="E105" s="247">
        <f t="shared" si="102"/>
        <v>4.8271347369765607</v>
      </c>
      <c r="F105" s="247">
        <f t="shared" si="102"/>
        <v>5.0853207757354806</v>
      </c>
      <c r="G105" s="247">
        <f t="shared" ref="G105:H105" si="109">G58/G11</f>
        <v>6.0117609230655074</v>
      </c>
      <c r="H105" s="247">
        <f t="shared" si="109"/>
        <v>6.9809759646981506</v>
      </c>
      <c r="I105" s="119">
        <f t="shared" si="104"/>
        <v>8.9296635208399078</v>
      </c>
      <c r="J105" s="166">
        <f t="shared" si="102"/>
        <v>8.500110071546505</v>
      </c>
      <c r="K105" s="185">
        <f t="shared" si="102"/>
        <v>9.990404528510286</v>
      </c>
      <c r="M105" s="244">
        <f t="shared" si="106"/>
        <v>0.17532648923599617</v>
      </c>
    </row>
    <row r="106" spans="1:13" ht="20.100000000000001" customHeight="1" thickBot="1" x14ac:dyDescent="0.3">
      <c r="A106" s="24"/>
      <c r="B106" t="s">
        <v>96</v>
      </c>
      <c r="C106" s="246">
        <f t="shared" si="104"/>
        <v>3.669365721997301</v>
      </c>
      <c r="D106" s="247">
        <f t="shared" si="104"/>
        <v>4.2553539176055732</v>
      </c>
      <c r="E106" s="247">
        <f t="shared" si="102"/>
        <v>5.2304969856932901</v>
      </c>
      <c r="F106" s="247">
        <f t="shared" si="102"/>
        <v>6.2601889208320252</v>
      </c>
      <c r="G106" s="247">
        <f t="shared" ref="G106:H106" si="110">G59/G12</f>
        <v>6.1383217131474099</v>
      </c>
      <c r="H106" s="247">
        <f t="shared" si="110"/>
        <v>6.6389396381873542</v>
      </c>
      <c r="I106" s="119">
        <f t="shared" si="104"/>
        <v>7.2236008115921209</v>
      </c>
      <c r="J106" s="166">
        <f t="shared" si="102"/>
        <v>7.0950035186488387</v>
      </c>
      <c r="K106" s="185">
        <f t="shared" si="102"/>
        <v>7.7272960712145853</v>
      </c>
      <c r="M106" s="34">
        <f t="shared" si="106"/>
        <v>8.911800408608668E-2</v>
      </c>
    </row>
    <row r="107" spans="1:13" ht="20.100000000000001" customHeight="1" thickBot="1" x14ac:dyDescent="0.3">
      <c r="A107" s="5" t="s">
        <v>15</v>
      </c>
      <c r="B107" s="6"/>
      <c r="C107" s="113">
        <f t="shared" si="104"/>
        <v>4.6082630427651941</v>
      </c>
      <c r="D107" s="134">
        <f t="shared" si="104"/>
        <v>4.758014830125072</v>
      </c>
      <c r="E107" s="134">
        <f t="shared" si="102"/>
        <v>5.2158887373037963</v>
      </c>
      <c r="F107" s="134">
        <f t="shared" si="102"/>
        <v>5.8826120227282956</v>
      </c>
      <c r="G107" s="134">
        <f t="shared" ref="G107:H107" si="111">G60/G13</f>
        <v>5.924750748432853</v>
      </c>
      <c r="H107" s="134">
        <f t="shared" si="111"/>
        <v>6.1938970060852334</v>
      </c>
      <c r="I107" s="126">
        <f t="shared" si="104"/>
        <v>6.4560967668676321</v>
      </c>
      <c r="J107" s="201">
        <f t="shared" si="102"/>
        <v>6.214696838348174</v>
      </c>
      <c r="K107" s="186">
        <f t="shared" si="102"/>
        <v>6.3325322527124452</v>
      </c>
      <c r="M107" s="23">
        <f t="shared" si="106"/>
        <v>1.8960766297908611E-2</v>
      </c>
    </row>
    <row r="108" spans="1:13" ht="20.100000000000001" customHeight="1" x14ac:dyDescent="0.25">
      <c r="A108" s="24"/>
      <c r="B108" t="s">
        <v>95</v>
      </c>
      <c r="C108" s="246">
        <f t="shared" si="104"/>
        <v>1.7211880993733839</v>
      </c>
      <c r="D108" s="247">
        <f t="shared" si="104"/>
        <v>1.9959343887231404</v>
      </c>
      <c r="E108" s="247">
        <f t="shared" si="102"/>
        <v>2.4975377130397378</v>
      </c>
      <c r="F108" s="247">
        <f t="shared" si="102"/>
        <v>2.9968969543271862</v>
      </c>
      <c r="G108" s="247">
        <f t="shared" ref="G108:H108" si="112">G61/G14</f>
        <v>3.3948232088674222</v>
      </c>
      <c r="H108" s="247">
        <f t="shared" si="112"/>
        <v>3.6931763696773587</v>
      </c>
      <c r="I108" s="119">
        <f t="shared" si="104"/>
        <v>4.368837073673423</v>
      </c>
      <c r="J108" s="166">
        <f t="shared" si="102"/>
        <v>3.8697742139240101</v>
      </c>
      <c r="K108" s="185">
        <f t="shared" si="102"/>
        <v>3.5789078032423665</v>
      </c>
      <c r="M108" s="244">
        <f t="shared" si="106"/>
        <v>-7.5163664493670984E-2</v>
      </c>
    </row>
    <row r="109" spans="1:13" ht="20.100000000000001" customHeight="1" thickBot="1" x14ac:dyDescent="0.3">
      <c r="A109" s="24"/>
      <c r="B109" t="s">
        <v>96</v>
      </c>
      <c r="C109" s="246">
        <f t="shared" si="104"/>
        <v>5.0788326906901489</v>
      </c>
      <c r="D109" s="247">
        <f t="shared" si="104"/>
        <v>5.0760587240005988</v>
      </c>
      <c r="E109" s="247">
        <f t="shared" si="102"/>
        <v>5.4829726419442419</v>
      </c>
      <c r="F109" s="247">
        <f t="shared" si="102"/>
        <v>6.0456739587301671</v>
      </c>
      <c r="G109" s="247">
        <f t="shared" ref="G109:H109" si="113">G62/G15</f>
        <v>6.0206046502005215</v>
      </c>
      <c r="H109" s="247">
        <f t="shared" si="113"/>
        <v>6.2906978598650767</v>
      </c>
      <c r="I109" s="119">
        <f t="shared" si="104"/>
        <v>6.5250346669958041</v>
      </c>
      <c r="J109" s="166">
        <f t="shared" si="102"/>
        <v>6.302157566696974</v>
      </c>
      <c r="K109" s="185">
        <f t="shared" si="102"/>
        <v>6.4445790527555014</v>
      </c>
      <c r="M109" s="34">
        <f t="shared" si="106"/>
        <v>2.259884564155255E-2</v>
      </c>
    </row>
    <row r="110" spans="1:13" ht="20.100000000000001" customHeight="1" thickBot="1" x14ac:dyDescent="0.3">
      <c r="A110" s="5" t="s">
        <v>8</v>
      </c>
      <c r="B110" s="6"/>
      <c r="C110" s="113">
        <f t="shared" si="104"/>
        <v>1.8313554028732042</v>
      </c>
      <c r="D110" s="134">
        <f t="shared" si="104"/>
        <v>2.1490453320838703</v>
      </c>
      <c r="E110" s="134">
        <f t="shared" si="102"/>
        <v>1.8330268616317045</v>
      </c>
      <c r="F110" s="134">
        <f t="shared" si="102"/>
        <v>1.8614387112903401</v>
      </c>
      <c r="G110" s="134">
        <f t="shared" ref="G110:H110" si="114">G63/G16</f>
        <v>2.0368236331900675</v>
      </c>
      <c r="H110" s="134"/>
      <c r="I110" s="126"/>
      <c r="J110" s="201"/>
      <c r="K110" s="186"/>
      <c r="M110" s="23"/>
    </row>
    <row r="111" spans="1:13" ht="20.100000000000001" customHeight="1" thickBot="1" x14ac:dyDescent="0.3">
      <c r="A111" s="24"/>
      <c r="B111" t="s">
        <v>95</v>
      </c>
      <c r="C111" s="246">
        <f t="shared" si="104"/>
        <v>1.8313554028732042</v>
      </c>
      <c r="D111" s="247">
        <f t="shared" si="104"/>
        <v>2.1490453320838703</v>
      </c>
      <c r="E111" s="247">
        <f t="shared" si="102"/>
        <v>1.8330268616317045</v>
      </c>
      <c r="F111" s="247">
        <f t="shared" si="102"/>
        <v>1.8614387112903401</v>
      </c>
      <c r="G111" s="247">
        <f t="shared" ref="G111:H111" si="115">G64/G17</f>
        <v>2.0368236331900675</v>
      </c>
      <c r="H111" s="247"/>
      <c r="I111" s="119"/>
      <c r="J111" s="166"/>
      <c r="K111" s="185"/>
      <c r="M111" s="320"/>
    </row>
    <row r="112" spans="1:13" ht="20.100000000000001" customHeight="1" thickBot="1" x14ac:dyDescent="0.3">
      <c r="A112" s="5" t="s">
        <v>16</v>
      </c>
      <c r="B112" s="6"/>
      <c r="C112" s="113">
        <f t="shared" si="104"/>
        <v>3.4174447174447176</v>
      </c>
      <c r="D112" s="134">
        <f t="shared" si="104"/>
        <v>3.5232390991854334</v>
      </c>
      <c r="E112" s="134">
        <f t="shared" si="102"/>
        <v>3.3732123411978221</v>
      </c>
      <c r="F112" s="134">
        <f t="shared" si="102"/>
        <v>4.1576092415871422</v>
      </c>
      <c r="G112" s="134">
        <f t="shared" ref="G112:H112" si="116">G65/G18</f>
        <v>4.3125341492733034</v>
      </c>
      <c r="H112" s="134">
        <f t="shared" si="116"/>
        <v>4.0231084939329049</v>
      </c>
      <c r="I112" s="126">
        <f t="shared" si="104"/>
        <v>4.4964476992020987</v>
      </c>
      <c r="J112" s="201">
        <f t="shared" si="102"/>
        <v>4.178013111447302</v>
      </c>
      <c r="K112" s="186">
        <f t="shared" si="102"/>
        <v>6.250950570342205</v>
      </c>
      <c r="M112" s="23">
        <f t="shared" si="106"/>
        <v>0.49615389028226825</v>
      </c>
    </row>
    <row r="113" spans="1:13" ht="20.100000000000001" customHeight="1" x14ac:dyDescent="0.25">
      <c r="A113" s="24"/>
      <c r="B113" t="s">
        <v>95</v>
      </c>
      <c r="C113" s="246">
        <f t="shared" si="104"/>
        <v>2.8253545024845472</v>
      </c>
      <c r="D113" s="247">
        <f t="shared" si="104"/>
        <v>2.9056913711469705</v>
      </c>
      <c r="E113" s="247">
        <f t="shared" si="102"/>
        <v>2.9232299484582693</v>
      </c>
      <c r="F113" s="247">
        <f t="shared" si="102"/>
        <v>3.1872068230277186</v>
      </c>
      <c r="G113" s="247">
        <f t="shared" ref="G113:H113" si="117">G66/G19</f>
        <v>3.16734693877551</v>
      </c>
      <c r="H113" s="247">
        <f t="shared" si="117"/>
        <v>2.9105640386413212</v>
      </c>
      <c r="I113" s="119">
        <f t="shared" si="104"/>
        <v>3.020503597122302</v>
      </c>
      <c r="J113" s="166">
        <f t="shared" si="102"/>
        <v>3.2205513784461153</v>
      </c>
      <c r="K113" s="185">
        <f t="shared" si="102"/>
        <v>3.1691176470588234</v>
      </c>
      <c r="M113" s="244">
        <f t="shared" si="106"/>
        <v>-1.5970473792629936E-2</v>
      </c>
    </row>
    <row r="114" spans="1:13" ht="20.100000000000001" customHeight="1" thickBot="1" x14ac:dyDescent="0.3">
      <c r="A114" s="24"/>
      <c r="B114" t="s">
        <v>96</v>
      </c>
      <c r="C114" s="246">
        <f t="shared" si="104"/>
        <v>4.6514271280626422</v>
      </c>
      <c r="D114" s="247">
        <f t="shared" si="104"/>
        <v>5.023474178403756</v>
      </c>
      <c r="E114" s="247">
        <f t="shared" si="102"/>
        <v>5.2054491899852726</v>
      </c>
      <c r="F114" s="247">
        <f t="shared" si="102"/>
        <v>6.4955479452054794</v>
      </c>
      <c r="G114" s="247">
        <f t="shared" ref="G114:H114" si="118">G67/G20</f>
        <v>5.7833250124812778</v>
      </c>
      <c r="H114" s="247">
        <f t="shared" si="118"/>
        <v>5.5137787056367431</v>
      </c>
      <c r="I114" s="119">
        <f t="shared" si="104"/>
        <v>6.7829478963499579</v>
      </c>
      <c r="J114" s="166">
        <f t="shared" si="102"/>
        <v>5.6361323155216283</v>
      </c>
      <c r="K114" s="185">
        <f t="shared" si="102"/>
        <v>9.5511811023622055</v>
      </c>
      <c r="M114" s="34">
        <f t="shared" si="106"/>
        <v>0.69463393825207531</v>
      </c>
    </row>
    <row r="115" spans="1:13" ht="20.100000000000001" customHeight="1" thickBot="1" x14ac:dyDescent="0.3">
      <c r="A115" s="5" t="s">
        <v>19</v>
      </c>
      <c r="B115" s="6"/>
      <c r="C115" s="113">
        <f t="shared" si="104"/>
        <v>2.1756047266454122</v>
      </c>
      <c r="D115" s="134">
        <f t="shared" si="104"/>
        <v>2.6124092046803837</v>
      </c>
      <c r="E115" s="134">
        <f t="shared" si="102"/>
        <v>2.3239647922346882</v>
      </c>
      <c r="F115" s="134">
        <f t="shared" si="102"/>
        <v>2.6343167682601587</v>
      </c>
      <c r="G115" s="134">
        <f t="shared" ref="G115:H115" si="119">G68/G21</f>
        <v>3.4169438408825004</v>
      </c>
      <c r="H115" s="134">
        <f t="shared" si="119"/>
        <v>4.4149541795931206</v>
      </c>
      <c r="I115" s="126">
        <f t="shared" si="104"/>
        <v>4.8279227334933701</v>
      </c>
      <c r="J115" s="201">
        <f t="shared" si="102"/>
        <v>4.4911772451935743</v>
      </c>
      <c r="K115" s="186">
        <f t="shared" si="102"/>
        <v>4.7167890072509175</v>
      </c>
      <c r="M115" s="23">
        <f t="shared" si="106"/>
        <v>5.0234437373584247E-2</v>
      </c>
    </row>
    <row r="116" spans="1:13" ht="20.100000000000001" customHeight="1" x14ac:dyDescent="0.25">
      <c r="A116" s="24"/>
      <c r="B116" t="s">
        <v>95</v>
      </c>
      <c r="C116" s="246">
        <f t="shared" si="104"/>
        <v>1.6828280230202874</v>
      </c>
      <c r="D116" s="247">
        <f t="shared" si="104"/>
        <v>1.9073363154958254</v>
      </c>
      <c r="E116" s="247">
        <f t="shared" si="102"/>
        <v>1.697864875860575</v>
      </c>
      <c r="F116" s="247">
        <f t="shared" si="102"/>
        <v>1.872614248860798</v>
      </c>
      <c r="G116" s="247">
        <f t="shared" ref="G116:H116" si="120">G69/G22</f>
        <v>2.3470665178296271</v>
      </c>
      <c r="H116" s="247">
        <f t="shared" si="120"/>
        <v>2.8015302727877578</v>
      </c>
      <c r="I116" s="119">
        <f t="shared" si="104"/>
        <v>3.0740431736260176</v>
      </c>
      <c r="J116" s="166">
        <f t="shared" si="102"/>
        <v>2.711197415452296</v>
      </c>
      <c r="K116" s="185">
        <f t="shared" si="102"/>
        <v>3.1568962384154098</v>
      </c>
      <c r="M116" s="244">
        <f t="shared" si="106"/>
        <v>0.164391873650691</v>
      </c>
    </row>
    <row r="117" spans="1:13" ht="20.100000000000001" customHeight="1" thickBot="1" x14ac:dyDescent="0.3">
      <c r="A117" s="24"/>
      <c r="B117" t="s">
        <v>96</v>
      </c>
      <c r="C117" s="246">
        <f t="shared" si="104"/>
        <v>3.6264928396707234</v>
      </c>
      <c r="D117" s="247">
        <f t="shared" si="104"/>
        <v>4.3545684530287856</v>
      </c>
      <c r="E117" s="247">
        <f t="shared" si="104"/>
        <v>4.5797611852218481</v>
      </c>
      <c r="F117" s="247">
        <f t="shared" si="104"/>
        <v>4.6582152723907511</v>
      </c>
      <c r="G117" s="247">
        <f t="shared" ref="G117:H117" si="121">G70/G23</f>
        <v>5.0913943343444199</v>
      </c>
      <c r="H117" s="247">
        <f t="shared" si="121"/>
        <v>5.8614842330739405</v>
      </c>
      <c r="I117" s="119">
        <f t="shared" si="104"/>
        <v>5.9762563906743882</v>
      </c>
      <c r="J117" s="166">
        <f t="shared" si="104"/>
        <v>5.6942876390921553</v>
      </c>
      <c r="K117" s="185">
        <f t="shared" si="104"/>
        <v>5.4106995618644209</v>
      </c>
      <c r="M117" s="34">
        <f t="shared" si="106"/>
        <v>-4.9802204455015389E-2</v>
      </c>
    </row>
    <row r="118" spans="1:13" ht="20.100000000000001" customHeight="1" thickBot="1" x14ac:dyDescent="0.3">
      <c r="A118" s="5" t="s">
        <v>20</v>
      </c>
      <c r="B118" s="6"/>
      <c r="C118" s="113">
        <f t="shared" ref="C118:K133" si="122">C71/C24</f>
        <v>3.0944530831492969</v>
      </c>
      <c r="D118" s="134">
        <f t="shared" si="122"/>
        <v>3.0633340492995158</v>
      </c>
      <c r="E118" s="134">
        <f t="shared" si="122"/>
        <v>3.1628049484462837</v>
      </c>
      <c r="F118" s="134">
        <f t="shared" si="122"/>
        <v>3.3549586599272225</v>
      </c>
      <c r="G118" s="134">
        <f t="shared" ref="G118:H118" si="123">G71/G24</f>
        <v>3.5277086706265339</v>
      </c>
      <c r="H118" s="134">
        <f t="shared" si="123"/>
        <v>3.7201652026273089</v>
      </c>
      <c r="I118" s="126">
        <f t="shared" si="122"/>
        <v>3.8222487218485797</v>
      </c>
      <c r="J118" s="201">
        <f t="shared" si="122"/>
        <v>3.6583622149461532</v>
      </c>
      <c r="K118" s="186">
        <f t="shared" si="122"/>
        <v>4.0117481640547199</v>
      </c>
      <c r="M118" s="23">
        <f t="shared" si="106"/>
        <v>9.6596763345306993E-2</v>
      </c>
    </row>
    <row r="119" spans="1:13" ht="20.100000000000001" customHeight="1" x14ac:dyDescent="0.25">
      <c r="A119" s="24"/>
      <c r="B119" t="s">
        <v>95</v>
      </c>
      <c r="C119" s="246">
        <f t="shared" si="122"/>
        <v>1.3984592390442734</v>
      </c>
      <c r="D119" s="247">
        <f t="shared" si="122"/>
        <v>1.356311122936936</v>
      </c>
      <c r="E119" s="247">
        <f t="shared" si="122"/>
        <v>1.4408217398954686</v>
      </c>
      <c r="F119" s="247">
        <f t="shared" si="122"/>
        <v>1.5147026508782961</v>
      </c>
      <c r="G119" s="247">
        <f t="shared" ref="G119:H119" si="124">G72/G25</f>
        <v>1.6377704152503363</v>
      </c>
      <c r="H119" s="247">
        <f t="shared" si="124"/>
        <v>1.6609621344832233</v>
      </c>
      <c r="I119" s="119">
        <f t="shared" si="122"/>
        <v>1.6551560381353692</v>
      </c>
      <c r="J119" s="166">
        <f t="shared" si="122"/>
        <v>1.6184240762930255</v>
      </c>
      <c r="K119" s="185">
        <f t="shared" si="122"/>
        <v>1.7477075604786039</v>
      </c>
      <c r="M119" s="244">
        <f t="shared" si="106"/>
        <v>7.988232879091868E-2</v>
      </c>
    </row>
    <row r="120" spans="1:13" ht="20.100000000000001" customHeight="1" thickBot="1" x14ac:dyDescent="0.3">
      <c r="A120" s="24"/>
      <c r="B120" t="s">
        <v>96</v>
      </c>
      <c r="C120" s="246">
        <f t="shared" si="122"/>
        <v>3.6702806122448979</v>
      </c>
      <c r="D120" s="247">
        <f t="shared" si="122"/>
        <v>3.9235036631512532</v>
      </c>
      <c r="E120" s="247">
        <f t="shared" si="122"/>
        <v>4.2516334741055983</v>
      </c>
      <c r="F120" s="247">
        <f t="shared" si="122"/>
        <v>4.385953011614764</v>
      </c>
      <c r="G120" s="247">
        <f t="shared" ref="G120:H120" si="125">G73/G26</f>
        <v>4.2956705988071953</v>
      </c>
      <c r="H120" s="247">
        <f t="shared" si="125"/>
        <v>4.4130116562252484</v>
      </c>
      <c r="I120" s="119">
        <f t="shared" si="122"/>
        <v>4.4343722262670031</v>
      </c>
      <c r="J120" s="166">
        <f t="shared" si="122"/>
        <v>4.2560916223284337</v>
      </c>
      <c r="K120" s="185">
        <f t="shared" si="122"/>
        <v>4.5102687668707331</v>
      </c>
      <c r="M120" s="34">
        <f t="shared" si="106"/>
        <v>5.9720787778352255E-2</v>
      </c>
    </row>
    <row r="121" spans="1:13" ht="20.100000000000001" customHeight="1" thickBot="1" x14ac:dyDescent="0.3">
      <c r="A121" s="5" t="s">
        <v>86</v>
      </c>
      <c r="B121" s="6"/>
      <c r="C121" s="113">
        <f t="shared" si="122"/>
        <v>3.6242080016250129</v>
      </c>
      <c r="D121" s="134">
        <f t="shared" si="122"/>
        <v>3.8319918871902581</v>
      </c>
      <c r="E121" s="134">
        <f t="shared" si="122"/>
        <v>3.9938925411898385</v>
      </c>
      <c r="F121" s="134">
        <f t="shared" si="122"/>
        <v>3.769083871133954</v>
      </c>
      <c r="G121" s="134">
        <f t="shared" ref="G121:H121" si="126">G74/G27</f>
        <v>3.9081079730067483</v>
      </c>
      <c r="H121" s="134">
        <f t="shared" si="126"/>
        <v>3.7462922746351368</v>
      </c>
      <c r="I121" s="126">
        <f t="shared" si="122"/>
        <v>3.6058094764591622</v>
      </c>
      <c r="J121" s="201">
        <f t="shared" si="122"/>
        <v>3.5012564618035613</v>
      </c>
      <c r="K121" s="186">
        <f t="shared" si="122"/>
        <v>3.5249872104803845</v>
      </c>
      <c r="M121" s="23">
        <f t="shared" si="106"/>
        <v>6.7777807583392757E-3</v>
      </c>
    </row>
    <row r="122" spans="1:13" ht="20.100000000000001" customHeight="1" x14ac:dyDescent="0.25">
      <c r="A122" s="24"/>
      <c r="B122" t="s">
        <v>95</v>
      </c>
      <c r="C122" s="246">
        <f t="shared" si="122"/>
        <v>2.268099490944004</v>
      </c>
      <c r="D122" s="247">
        <f t="shared" si="122"/>
        <v>2.4100976750584673</v>
      </c>
      <c r="E122" s="247">
        <f t="shared" si="122"/>
        <v>2.4694698289017758</v>
      </c>
      <c r="F122" s="247">
        <f t="shared" si="122"/>
        <v>2.4741180153726572</v>
      </c>
      <c r="G122" s="247">
        <f t="shared" ref="G122:H122" si="127">G75/G28</f>
        <v>2.5058491201929898</v>
      </c>
      <c r="H122" s="247">
        <f t="shared" si="127"/>
        <v>2.2966982105664768</v>
      </c>
      <c r="I122" s="119">
        <f t="shared" si="122"/>
        <v>2.2431614743700456</v>
      </c>
      <c r="J122" s="166">
        <f t="shared" si="122"/>
        <v>2.2136194511911529</v>
      </c>
      <c r="K122" s="185">
        <f t="shared" si="122"/>
        <v>2.3122729377862399</v>
      </c>
      <c r="M122" s="244">
        <f t="shared" si="106"/>
        <v>4.4566597272174026E-2</v>
      </c>
    </row>
    <row r="123" spans="1:13" ht="20.100000000000001" customHeight="1" thickBot="1" x14ac:dyDescent="0.3">
      <c r="A123" s="24"/>
      <c r="B123" t="s">
        <v>96</v>
      </c>
      <c r="C123" s="246">
        <f t="shared" si="122"/>
        <v>4.4933625624162712</v>
      </c>
      <c r="D123" s="247">
        <f t="shared" si="122"/>
        <v>4.5026574565103257</v>
      </c>
      <c r="E123" s="247">
        <f t="shared" si="122"/>
        <v>5.2515960362015077</v>
      </c>
      <c r="F123" s="247">
        <f t="shared" si="122"/>
        <v>5.6843844802810155</v>
      </c>
      <c r="G123" s="247">
        <f t="shared" ref="G123:H123" si="128">G76/G29</f>
        <v>5.7192318266168751</v>
      </c>
      <c r="H123" s="247">
        <f t="shared" si="128"/>
        <v>5.3477948416742969</v>
      </c>
      <c r="I123" s="119">
        <f t="shared" si="122"/>
        <v>4.8908971428250476</v>
      </c>
      <c r="J123" s="166">
        <f t="shared" si="122"/>
        <v>4.6119890340123924</v>
      </c>
      <c r="K123" s="185">
        <f t="shared" si="122"/>
        <v>4.6777639727246934</v>
      </c>
      <c r="M123" s="34">
        <f t="shared" si="106"/>
        <v>1.4261729207772498E-2</v>
      </c>
    </row>
    <row r="124" spans="1:13" ht="20.100000000000001" customHeight="1" thickBot="1" x14ac:dyDescent="0.3">
      <c r="A124" s="5" t="s">
        <v>9</v>
      </c>
      <c r="B124" s="6"/>
      <c r="C124" s="113">
        <f t="shared" si="122"/>
        <v>2.9725197434027817</v>
      </c>
      <c r="D124" s="134">
        <f t="shared" si="122"/>
        <v>3.0922176967130417</v>
      </c>
      <c r="E124" s="134">
        <f t="shared" si="122"/>
        <v>3.3400513414949007</v>
      </c>
      <c r="F124" s="134">
        <f t="shared" si="122"/>
        <v>3.3903876616029951</v>
      </c>
      <c r="G124" s="134">
        <f t="shared" ref="G124:H124" si="129">G77/G30</f>
        <v>3.4035176225303028</v>
      </c>
      <c r="H124" s="134">
        <f t="shared" si="129"/>
        <v>3.5315880702886275</v>
      </c>
      <c r="I124" s="126">
        <f t="shared" si="122"/>
        <v>3.7294001155724814</v>
      </c>
      <c r="J124" s="201">
        <f t="shared" si="122"/>
        <v>3.6416512199833959</v>
      </c>
      <c r="K124" s="186">
        <f t="shared" si="122"/>
        <v>3.8032044085906827</v>
      </c>
      <c r="M124" s="23">
        <f t="shared" si="106"/>
        <v>4.4362619824976905E-2</v>
      </c>
    </row>
    <row r="125" spans="1:13" ht="20.100000000000001" customHeight="1" x14ac:dyDescent="0.25">
      <c r="A125" s="24"/>
      <c r="B125" t="s">
        <v>95</v>
      </c>
      <c r="C125" s="246">
        <f t="shared" si="122"/>
        <v>2.9181149794315773</v>
      </c>
      <c r="D125" s="247">
        <f t="shared" si="122"/>
        <v>3.0410599434693277</v>
      </c>
      <c r="E125" s="247">
        <f t="shared" si="122"/>
        <v>3.298360874358127</v>
      </c>
      <c r="F125" s="247">
        <f t="shared" si="122"/>
        <v>3.3425153652964279</v>
      </c>
      <c r="G125" s="247">
        <f t="shared" ref="G125:H125" si="130">G78/G31</f>
        <v>3.3475191504735813</v>
      </c>
      <c r="H125" s="247">
        <f t="shared" si="130"/>
        <v>3.464746145016671</v>
      </c>
      <c r="I125" s="119">
        <f t="shared" si="122"/>
        <v>3.6513930064861837</v>
      </c>
      <c r="J125" s="166">
        <f t="shared" si="122"/>
        <v>3.5789271989752347</v>
      </c>
      <c r="K125" s="185">
        <f t="shared" si="122"/>
        <v>3.7341271759746983</v>
      </c>
      <c r="M125" s="244">
        <f t="shared" si="106"/>
        <v>4.3364943842362183E-2</v>
      </c>
    </row>
    <row r="126" spans="1:13" ht="20.100000000000001" customHeight="1" thickBot="1" x14ac:dyDescent="0.3">
      <c r="A126" s="24"/>
      <c r="B126" t="s">
        <v>96</v>
      </c>
      <c r="C126" s="246">
        <f t="shared" si="122"/>
        <v>5.6732394366197187</v>
      </c>
      <c r="D126" s="247">
        <f t="shared" si="122"/>
        <v>5.964771948640033</v>
      </c>
      <c r="E126" s="247">
        <f t="shared" si="122"/>
        <v>6.0453954752200367</v>
      </c>
      <c r="F126" s="247">
        <f t="shared" si="122"/>
        <v>5.3260315078769693</v>
      </c>
      <c r="G126" s="247">
        <f t="shared" ref="G126:H126" si="131">G79/G32</f>
        <v>5.4788778210527243</v>
      </c>
      <c r="H126" s="247">
        <f t="shared" si="131"/>
        <v>6.2383840991223538</v>
      </c>
      <c r="I126" s="119">
        <f t="shared" si="122"/>
        <v>6.7105557382439986</v>
      </c>
      <c r="J126" s="166">
        <f t="shared" si="122"/>
        <v>6.4673238759317142</v>
      </c>
      <c r="K126" s="185">
        <f t="shared" si="122"/>
        <v>6.8647598166234802</v>
      </c>
      <c r="M126" s="34">
        <f t="shared" si="106"/>
        <v>6.1452920607677076E-2</v>
      </c>
    </row>
    <row r="127" spans="1:13" ht="20.100000000000001" customHeight="1" thickBot="1" x14ac:dyDescent="0.3">
      <c r="A127" s="5" t="s">
        <v>12</v>
      </c>
      <c r="B127" s="6"/>
      <c r="C127" s="113">
        <f t="shared" si="122"/>
        <v>2.5870780949019956</v>
      </c>
      <c r="D127" s="134">
        <f t="shared" si="122"/>
        <v>2.6597150384712642</v>
      </c>
      <c r="E127" s="134">
        <f t="shared" si="122"/>
        <v>2.8435620972733431</v>
      </c>
      <c r="F127" s="134">
        <f t="shared" si="122"/>
        <v>2.4043502291056851</v>
      </c>
      <c r="G127" s="134">
        <f t="shared" ref="G127:H127" si="132">G80/G33</f>
        <v>2.4388556619832822</v>
      </c>
      <c r="H127" s="134">
        <f t="shared" si="132"/>
        <v>2.5250854549770492</v>
      </c>
      <c r="I127" s="126">
        <f t="shared" si="122"/>
        <v>2.7055924615291285</v>
      </c>
      <c r="J127" s="201">
        <f t="shared" si="122"/>
        <v>2.4683077859684843</v>
      </c>
      <c r="K127" s="186">
        <f t="shared" si="122"/>
        <v>2.7863633986388887</v>
      </c>
      <c r="M127" s="23">
        <f t="shared" si="106"/>
        <v>0.12885573447462495</v>
      </c>
    </row>
    <row r="128" spans="1:13" ht="20.100000000000001" customHeight="1" x14ac:dyDescent="0.25">
      <c r="A128" s="24"/>
      <c r="B128" t="s">
        <v>95</v>
      </c>
      <c r="C128" s="246">
        <f t="shared" si="122"/>
        <v>2.3895686024086142</v>
      </c>
      <c r="D128" s="247">
        <f t="shared" si="122"/>
        <v>2.4549275269370896</v>
      </c>
      <c r="E128" s="247">
        <f t="shared" si="122"/>
        <v>2.6163489018828794</v>
      </c>
      <c r="F128" s="247">
        <f t="shared" si="122"/>
        <v>2.2140297106097062</v>
      </c>
      <c r="G128" s="247">
        <f t="shared" ref="G128:H128" si="133">G81/G34</f>
        <v>2.2581991067471696</v>
      </c>
      <c r="H128" s="247">
        <f t="shared" si="133"/>
        <v>2.3334956822091208</v>
      </c>
      <c r="I128" s="119">
        <f t="shared" si="122"/>
        <v>2.5023150316899345</v>
      </c>
      <c r="J128" s="166">
        <f t="shared" si="122"/>
        <v>2.3077199532662807</v>
      </c>
      <c r="K128" s="185">
        <f t="shared" si="122"/>
        <v>2.5892543238323031</v>
      </c>
      <c r="M128" s="42">
        <f t="shared" si="106"/>
        <v>0.12199676575467781</v>
      </c>
    </row>
    <row r="129" spans="1:13" ht="20.100000000000001" customHeight="1" thickBot="1" x14ac:dyDescent="0.3">
      <c r="A129" s="24"/>
      <c r="B129" t="s">
        <v>96</v>
      </c>
      <c r="C129" s="246">
        <f t="shared" si="122"/>
        <v>4.2270905325136185</v>
      </c>
      <c r="D129" s="247">
        <f t="shared" si="122"/>
        <v>4.6068225001104679</v>
      </c>
      <c r="E129" s="247">
        <f t="shared" si="122"/>
        <v>5.0648714846842005</v>
      </c>
      <c r="F129" s="247">
        <f t="shared" si="122"/>
        <v>5.344949230714529</v>
      </c>
      <c r="G129" s="247">
        <f t="shared" ref="G129:H129" si="134">G82/G35</f>
        <v>5.3137135013419572</v>
      </c>
      <c r="H129" s="247">
        <f t="shared" si="134"/>
        <v>5.7135028496273561</v>
      </c>
      <c r="I129" s="119">
        <f t="shared" si="122"/>
        <v>6.4062315535699863</v>
      </c>
      <c r="J129" s="166">
        <f t="shared" si="122"/>
        <v>5.8731269941706268</v>
      </c>
      <c r="K129" s="185">
        <f t="shared" si="122"/>
        <v>5.9390969066486399</v>
      </c>
      <c r="M129" s="160">
        <f t="shared" si="106"/>
        <v>1.1232502301327987E-2</v>
      </c>
    </row>
    <row r="130" spans="1:13" ht="20.100000000000001" customHeight="1" thickBot="1" x14ac:dyDescent="0.3">
      <c r="A130" s="5" t="s">
        <v>11</v>
      </c>
      <c r="B130" s="6"/>
      <c r="C130" s="113">
        <f t="shared" si="122"/>
        <v>2.7053523323271169</v>
      </c>
      <c r="D130" s="134">
        <f t="shared" si="122"/>
        <v>2.8582163449429099</v>
      </c>
      <c r="E130" s="134">
        <f t="shared" si="122"/>
        <v>2.9886613293918165</v>
      </c>
      <c r="F130" s="134">
        <f t="shared" si="122"/>
        <v>3.0033512190316172</v>
      </c>
      <c r="G130" s="134">
        <f t="shared" ref="G130:H130" si="135">G83/G36</f>
        <v>3.0337369720846326</v>
      </c>
      <c r="H130" s="134">
        <f t="shared" si="135"/>
        <v>3.2037699739392358</v>
      </c>
      <c r="I130" s="126">
        <f t="shared" si="122"/>
        <v>3.4955653151283479</v>
      </c>
      <c r="J130" s="201">
        <f t="shared" si="122"/>
        <v>3.3801189595462606</v>
      </c>
      <c r="K130" s="186">
        <f t="shared" si="122"/>
        <v>3.4289302684276639</v>
      </c>
      <c r="M130" s="23">
        <f t="shared" si="106"/>
        <v>1.4440707402781942E-2</v>
      </c>
    </row>
    <row r="131" spans="1:13" ht="20.100000000000001" customHeight="1" x14ac:dyDescent="0.25">
      <c r="A131" s="24"/>
      <c r="B131" t="s">
        <v>95</v>
      </c>
      <c r="C131" s="246">
        <f t="shared" si="122"/>
        <v>2.5997788984357326</v>
      </c>
      <c r="D131" s="247">
        <f t="shared" si="122"/>
        <v>2.794444199812542</v>
      </c>
      <c r="E131" s="247">
        <f t="shared" si="122"/>
        <v>2.94147223020674</v>
      </c>
      <c r="F131" s="247">
        <f t="shared" si="122"/>
        <v>2.9576957094742244</v>
      </c>
      <c r="G131" s="247">
        <f t="shared" ref="G131:H131" si="136">G84/G37</f>
        <v>2.9980437136301616</v>
      </c>
      <c r="H131" s="247">
        <f t="shared" si="136"/>
        <v>3.1783300730595423</v>
      </c>
      <c r="I131" s="119">
        <f t="shared" si="122"/>
        <v>3.4936959050161924</v>
      </c>
      <c r="J131" s="166">
        <f t="shared" si="122"/>
        <v>3.3747591620134743</v>
      </c>
      <c r="K131" s="185">
        <f t="shared" si="122"/>
        <v>3.418947894641867</v>
      </c>
      <c r="M131" s="244">
        <f t="shared" si="106"/>
        <v>1.3093892188154998E-2</v>
      </c>
    </row>
    <row r="132" spans="1:13" ht="20.100000000000001" customHeight="1" thickBot="1" x14ac:dyDescent="0.3">
      <c r="A132" s="24"/>
      <c r="B132" t="s">
        <v>96</v>
      </c>
      <c r="C132" s="246">
        <f t="shared" si="122"/>
        <v>3.4312424880141918</v>
      </c>
      <c r="D132" s="247">
        <f t="shared" si="122"/>
        <v>3.2750121626158877</v>
      </c>
      <c r="E132" s="247">
        <f t="shared" si="122"/>
        <v>3.3217343818150593</v>
      </c>
      <c r="F132" s="247">
        <f t="shared" si="122"/>
        <v>3.3064303181241321</v>
      </c>
      <c r="G132" s="247">
        <f t="shared" ref="G132:H132" si="137">G85/G38</f>
        <v>3.2724594957000415</v>
      </c>
      <c r="H132" s="247">
        <f t="shared" si="137"/>
        <v>3.3727844341854603</v>
      </c>
      <c r="I132" s="119">
        <f t="shared" si="122"/>
        <v>3.5076474047442505</v>
      </c>
      <c r="J132" s="166">
        <f t="shared" si="122"/>
        <v>3.4166246729250331</v>
      </c>
      <c r="K132" s="185">
        <f t="shared" si="122"/>
        <v>3.4956407328838384</v>
      </c>
      <c r="M132" s="34">
        <f t="shared" si="106"/>
        <v>2.3126935944988707E-2</v>
      </c>
    </row>
    <row r="133" spans="1:13" ht="20.100000000000001" customHeight="1" thickBot="1" x14ac:dyDescent="0.3">
      <c r="A133" s="5" t="s">
        <v>6</v>
      </c>
      <c r="B133" s="6"/>
      <c r="C133" s="113">
        <f t="shared" si="122"/>
        <v>3.2203387361387796</v>
      </c>
      <c r="D133" s="134">
        <f t="shared" si="122"/>
        <v>3.5336721368834847</v>
      </c>
      <c r="E133" s="134">
        <f t="shared" si="122"/>
        <v>3.794407741231824</v>
      </c>
      <c r="F133" s="134">
        <f t="shared" si="122"/>
        <v>3.9585855236113172</v>
      </c>
      <c r="G133" s="134">
        <f t="shared" ref="G133:H133" si="138">G86/G39</f>
        <v>4.0431164340769117</v>
      </c>
      <c r="H133" s="134">
        <f t="shared" si="138"/>
        <v>4.2320654819416177</v>
      </c>
      <c r="I133" s="126">
        <f t="shared" si="122"/>
        <v>4.3845241380574951</v>
      </c>
      <c r="J133" s="201">
        <f t="shared" si="122"/>
        <v>4.1921086535818057</v>
      </c>
      <c r="K133" s="186">
        <f t="shared" si="122"/>
        <v>4.3758333681877115</v>
      </c>
      <c r="M133" s="23">
        <f t="shared" si="106"/>
        <v>4.3826324598941015E-2</v>
      </c>
    </row>
    <row r="134" spans="1:13" ht="20.100000000000001" customHeight="1" x14ac:dyDescent="0.25">
      <c r="A134" s="24"/>
      <c r="B134" t="s">
        <v>95</v>
      </c>
      <c r="C134" s="246">
        <f t="shared" ref="C134:K141" si="139">C87/C40</f>
        <v>3.029637548854502</v>
      </c>
      <c r="D134" s="247">
        <f t="shared" si="139"/>
        <v>3.3593437835032036</v>
      </c>
      <c r="E134" s="247">
        <f t="shared" si="139"/>
        <v>3.6408669286208442</v>
      </c>
      <c r="F134" s="247">
        <f t="shared" si="139"/>
        <v>3.778052870250252</v>
      </c>
      <c r="G134" s="247">
        <f t="shared" ref="G134:H134" si="140">G87/G40</f>
        <v>3.8963186330223492</v>
      </c>
      <c r="H134" s="247">
        <f t="shared" si="140"/>
        <v>4.0745011617378086</v>
      </c>
      <c r="I134" s="119">
        <f t="shared" si="139"/>
        <v>4.2317344637916721</v>
      </c>
      <c r="J134" s="166">
        <f t="shared" si="139"/>
        <v>4.0662742621597934</v>
      </c>
      <c r="K134" s="185">
        <f t="shared" si="139"/>
        <v>4.2714143201423926</v>
      </c>
      <c r="M134" s="244">
        <f t="shared" si="106"/>
        <v>5.0449144537938653E-2</v>
      </c>
    </row>
    <row r="135" spans="1:13" ht="20.100000000000001" customHeight="1" thickBot="1" x14ac:dyDescent="0.3">
      <c r="A135" s="24"/>
      <c r="B135" t="s">
        <v>96</v>
      </c>
      <c r="C135" s="246">
        <f t="shared" si="139"/>
        <v>3.6898568230119966</v>
      </c>
      <c r="D135" s="247">
        <f t="shared" si="139"/>
        <v>3.9880825319857514</v>
      </c>
      <c r="E135" s="247">
        <f t="shared" si="139"/>
        <v>4.2482585708567537</v>
      </c>
      <c r="F135" s="247">
        <f t="shared" si="139"/>
        <v>4.5197145034208122</v>
      </c>
      <c r="G135" s="247">
        <f t="shared" ref="G135:H135" si="141">G88/G41</f>
        <v>4.518266365498361</v>
      </c>
      <c r="H135" s="247">
        <f t="shared" si="141"/>
        <v>4.7432634780204586</v>
      </c>
      <c r="I135" s="119">
        <f t="shared" si="139"/>
        <v>4.8560336239305526</v>
      </c>
      <c r="J135" s="166">
        <f t="shared" si="139"/>
        <v>4.6228085527873608</v>
      </c>
      <c r="K135" s="185">
        <f t="shared" si="139"/>
        <v>4.6838315841640386</v>
      </c>
      <c r="M135" s="34">
        <f t="shared" si="106"/>
        <v>1.3200423655849518E-2</v>
      </c>
    </row>
    <row r="136" spans="1:13" ht="20.100000000000001" customHeight="1" thickBot="1" x14ac:dyDescent="0.3">
      <c r="A136" s="5" t="s">
        <v>7</v>
      </c>
      <c r="B136" s="6"/>
      <c r="C136" s="113">
        <f t="shared" si="139"/>
        <v>5.7456459973539813</v>
      </c>
      <c r="D136" s="134">
        <f t="shared" si="139"/>
        <v>6.3598698970344749</v>
      </c>
      <c r="E136" s="134">
        <f t="shared" si="139"/>
        <v>6.435994581767444</v>
      </c>
      <c r="F136" s="134">
        <f t="shared" si="139"/>
        <v>6.9692724983047567</v>
      </c>
      <c r="G136" s="134">
        <f t="shared" ref="G136:H136" si="142">G89/G42</f>
        <v>6.6775284770147945</v>
      </c>
      <c r="H136" s="134">
        <f t="shared" si="142"/>
        <v>6.8066812227074234</v>
      </c>
      <c r="I136" s="126">
        <f t="shared" si="139"/>
        <v>7.2710027896050509</v>
      </c>
      <c r="J136" s="201">
        <f t="shared" si="139"/>
        <v>6.484705985760745</v>
      </c>
      <c r="K136" s="186">
        <f t="shared" si="139"/>
        <v>7.1033201189296333</v>
      </c>
      <c r="M136" s="23">
        <f t="shared" si="106"/>
        <v>9.539586444277573E-2</v>
      </c>
    </row>
    <row r="137" spans="1:13" ht="20.100000000000001" customHeight="1" x14ac:dyDescent="0.25">
      <c r="A137" s="24"/>
      <c r="B137" t="s">
        <v>95</v>
      </c>
      <c r="C137" s="246">
        <f t="shared" si="139"/>
        <v>6.1550160342430873</v>
      </c>
      <c r="D137" s="247">
        <f t="shared" si="139"/>
        <v>6.7145340020996152</v>
      </c>
      <c r="E137" s="247">
        <f t="shared" si="139"/>
        <v>6.6313271028037386</v>
      </c>
      <c r="F137" s="247">
        <f t="shared" si="139"/>
        <v>7.1036346204131435</v>
      </c>
      <c r="G137" s="247">
        <f t="shared" ref="G137:H137" si="143">G90/G43</f>
        <v>6.7341235853689172</v>
      </c>
      <c r="H137" s="247">
        <f t="shared" si="143"/>
        <v>6.8693600735418272</v>
      </c>
      <c r="I137" s="119">
        <f t="shared" si="139"/>
        <v>7.2890051071269726</v>
      </c>
      <c r="J137" s="166">
        <f t="shared" si="139"/>
        <v>6.4978998384491113</v>
      </c>
      <c r="K137" s="185">
        <f t="shared" si="139"/>
        <v>7.0535691123697521</v>
      </c>
      <c r="M137" s="244">
        <f t="shared" si="106"/>
        <v>8.5515210719724691E-2</v>
      </c>
    </row>
    <row r="138" spans="1:13" ht="20.100000000000001" customHeight="1" thickBot="1" x14ac:dyDescent="0.3">
      <c r="A138" s="24"/>
      <c r="B138" t="s">
        <v>96</v>
      </c>
      <c r="C138" s="246">
        <f t="shared" si="139"/>
        <v>4.2247788515621005</v>
      </c>
      <c r="D138" s="247">
        <f t="shared" si="139"/>
        <v>4.4994187113749007</v>
      </c>
      <c r="E138" s="247">
        <f t="shared" si="139"/>
        <v>5.5620783854602216</v>
      </c>
      <c r="F138" s="247">
        <f t="shared" si="139"/>
        <v>5.8918399440852696</v>
      </c>
      <c r="G138" s="247">
        <f t="shared" ref="G138:H138" si="144">G91/G44</f>
        <v>6.0740379931807116</v>
      </c>
      <c r="H138" s="247">
        <f t="shared" si="144"/>
        <v>5.9602229541423863</v>
      </c>
      <c r="I138" s="119">
        <f t="shared" si="139"/>
        <v>6.867217062263502</v>
      </c>
      <c r="J138" s="166">
        <f t="shared" si="139"/>
        <v>6.2222222222222223</v>
      </c>
      <c r="K138" s="185">
        <f t="shared" si="139"/>
        <v>8.1619135234590612</v>
      </c>
      <c r="M138" s="34">
        <f t="shared" si="106"/>
        <v>0.31173610198449198</v>
      </c>
    </row>
    <row r="139" spans="1:13" ht="20.100000000000001" customHeight="1" thickBot="1" x14ac:dyDescent="0.3">
      <c r="A139" s="74" t="s">
        <v>21</v>
      </c>
      <c r="B139" s="100"/>
      <c r="C139" s="114">
        <f t="shared" si="139"/>
        <v>3.2123307365165226</v>
      </c>
      <c r="D139" s="115">
        <f t="shared" si="139"/>
        <v>3.4169911944004991</v>
      </c>
      <c r="E139" s="115">
        <f t="shared" si="139"/>
        <v>3.594888865750693</v>
      </c>
      <c r="F139" s="115">
        <f t="shared" si="139"/>
        <v>3.6577742806699343</v>
      </c>
      <c r="G139" s="115">
        <f t="shared" ref="G139:H139" si="145">G92/G45</f>
        <v>3.728775801182513</v>
      </c>
      <c r="H139" s="115">
        <f t="shared" si="145"/>
        <v>3.9194899257897591</v>
      </c>
      <c r="I139" s="176">
        <f t="shared" si="139"/>
        <v>4.1412464883103928</v>
      </c>
      <c r="J139" s="202">
        <f t="shared" si="139"/>
        <v>3.96672344214246</v>
      </c>
      <c r="K139" s="203">
        <f t="shared" si="139"/>
        <v>4.1687175204682081</v>
      </c>
      <c r="M139" s="129">
        <f t="shared" si="106"/>
        <v>5.0922148032747513E-2</v>
      </c>
    </row>
    <row r="140" spans="1:13" ht="20.100000000000001" customHeight="1" x14ac:dyDescent="0.25">
      <c r="A140" s="24"/>
      <c r="B140" t="s">
        <v>95</v>
      </c>
      <c r="C140" s="321">
        <f t="shared" si="139"/>
        <v>2.8023372117225618</v>
      </c>
      <c r="D140" s="322">
        <f t="shared" si="139"/>
        <v>3.033304784425102</v>
      </c>
      <c r="E140" s="322">
        <f t="shared" si="139"/>
        <v>3.2179673152924422</v>
      </c>
      <c r="F140" s="322">
        <f t="shared" si="139"/>
        <v>3.2312230895983611</v>
      </c>
      <c r="G140" s="322">
        <f t="shared" ref="G140:H140" si="146">G93/G46</f>
        <v>3.3232144790025542</v>
      </c>
      <c r="H140" s="322">
        <f t="shared" si="146"/>
        <v>3.4952342732831081</v>
      </c>
      <c r="I140" s="323">
        <f t="shared" si="139"/>
        <v>3.7096484102296903</v>
      </c>
      <c r="J140" s="324">
        <f t="shared" si="139"/>
        <v>3.5574248397640891</v>
      </c>
      <c r="K140" s="325">
        <f t="shared" si="139"/>
        <v>3.7307162207387656</v>
      </c>
      <c r="M140" s="244">
        <f t="shared" si="106"/>
        <v>4.8712590927477865E-2</v>
      </c>
    </row>
    <row r="141" spans="1:13" ht="20.100000000000001" customHeight="1" thickBot="1" x14ac:dyDescent="0.3">
      <c r="A141" s="31"/>
      <c r="B141" s="25" t="s">
        <v>96</v>
      </c>
      <c r="C141" s="248">
        <f t="shared" si="139"/>
        <v>3.740813331968623</v>
      </c>
      <c r="D141" s="249">
        <f t="shared" si="139"/>
        <v>3.9033012657132087</v>
      </c>
      <c r="E141" s="249">
        <f t="shared" si="139"/>
        <v>4.1141465629376706</v>
      </c>
      <c r="F141" s="249">
        <f t="shared" si="139"/>
        <v>4.2833281923481508</v>
      </c>
      <c r="G141" s="249">
        <f t="shared" ref="G141:H141" si="147">G94/G47</f>
        <v>4.2919775795077788</v>
      </c>
      <c r="H141" s="249">
        <f t="shared" si="147"/>
        <v>4.5023322953214091</v>
      </c>
      <c r="I141" s="123">
        <f t="shared" si="139"/>
        <v>4.7095413906128023</v>
      </c>
      <c r="J141" s="326">
        <f t="shared" si="139"/>
        <v>4.5898700001033976</v>
      </c>
      <c r="K141" s="327">
        <f t="shared" si="139"/>
        <v>4.810393688250536</v>
      </c>
      <c r="M141" s="34">
        <f t="shared" si="106"/>
        <v>4.8045737274077606E-2</v>
      </c>
    </row>
  </sheetData>
  <mergeCells count="46">
    <mergeCell ref="H99:H100"/>
    <mergeCell ref="I99:I100"/>
    <mergeCell ref="J99:K99"/>
    <mergeCell ref="M99:M100"/>
    <mergeCell ref="A99:B100"/>
    <mergeCell ref="C99:C100"/>
    <mergeCell ref="D99:D100"/>
    <mergeCell ref="E99:E100"/>
    <mergeCell ref="F99:F100"/>
    <mergeCell ref="G99:G100"/>
    <mergeCell ref="W52:X52"/>
    <mergeCell ref="H52:H53"/>
    <mergeCell ref="I52:I53"/>
    <mergeCell ref="J52:K52"/>
    <mergeCell ref="M52:M53"/>
    <mergeCell ref="N52:N53"/>
    <mergeCell ref="O52:O53"/>
    <mergeCell ref="P52:P53"/>
    <mergeCell ref="Q52:Q53"/>
    <mergeCell ref="R52:R53"/>
    <mergeCell ref="S52:S53"/>
    <mergeCell ref="T52:U52"/>
    <mergeCell ref="A52:B53"/>
    <mergeCell ref="C52:C53"/>
    <mergeCell ref="D52:D53"/>
    <mergeCell ref="E52:E53"/>
    <mergeCell ref="F52:F53"/>
    <mergeCell ref="G52:G53"/>
    <mergeCell ref="P5:P6"/>
    <mergeCell ref="Q5:Q6"/>
    <mergeCell ref="R5:R6"/>
    <mergeCell ref="S5:S6"/>
    <mergeCell ref="G5:G6"/>
    <mergeCell ref="T5:U5"/>
    <mergeCell ref="W5:X5"/>
    <mergeCell ref="H5:H6"/>
    <mergeCell ref="I5:I6"/>
    <mergeCell ref="J5:K5"/>
    <mergeCell ref="M5:M6"/>
    <mergeCell ref="N5:N6"/>
    <mergeCell ref="O5:O6"/>
    <mergeCell ref="A5:B6"/>
    <mergeCell ref="C5:C6"/>
    <mergeCell ref="D5:D6"/>
    <mergeCell ref="E5:E6"/>
    <mergeCell ref="F5: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0AA758B-FA3F-4DAE-A77A-3E011698706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M101:M141</xm:sqref>
        </x14:conditionalFormatting>
        <x14:conditionalFormatting xmlns:xm="http://schemas.microsoft.com/office/excel/2006/main">
          <x14:cfRule type="iconSet" priority="2" id="{A11926C5-B57B-4522-8370-E6961AFA40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W7:X47</xm:sqref>
        </x14:conditionalFormatting>
        <x14:conditionalFormatting xmlns:xm="http://schemas.microsoft.com/office/excel/2006/main">
          <x14:cfRule type="iconSet" priority="1" id="{977E8B45-1977-43D0-9A97-23526694BC5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W54:X94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20B8-6701-4AF5-AC83-A4A0886F04E7}">
  <dimension ref="A1:X141"/>
  <sheetViews>
    <sheetView topLeftCell="A103" workbookViewId="0">
      <selection activeCell="H110" sqref="H110:M111"/>
    </sheetView>
  </sheetViews>
  <sheetFormatPr defaultRowHeight="15" x14ac:dyDescent="0.25"/>
  <cols>
    <col min="1" max="1" width="3.42578125" customWidth="1"/>
    <col min="2" max="2" width="19.5703125" customWidth="1"/>
    <col min="3" max="9" width="11.140625" customWidth="1"/>
    <col min="10" max="11" width="11.85546875" customWidth="1"/>
    <col min="12" max="12" width="2.5703125" customWidth="1"/>
    <col min="13" max="19" width="10.7109375" customWidth="1"/>
    <col min="20" max="21" width="11.85546875" customWidth="1"/>
    <col min="22" max="22" width="2.5703125" customWidth="1"/>
    <col min="23" max="24" width="11.140625" customWidth="1"/>
  </cols>
  <sheetData>
    <row r="1" spans="1:24" x14ac:dyDescent="0.25">
      <c r="A1" s="1" t="s">
        <v>60</v>
      </c>
    </row>
    <row r="2" spans="1:24" x14ac:dyDescent="0.25">
      <c r="A2" s="1"/>
    </row>
    <row r="3" spans="1:24" x14ac:dyDescent="0.25">
      <c r="A3" s="1" t="s">
        <v>22</v>
      </c>
      <c r="M3" s="1" t="s">
        <v>24</v>
      </c>
    </row>
    <row r="4" spans="1:24" ht="15.75" thickBot="1" x14ac:dyDescent="0.3"/>
    <row r="5" spans="1:24" ht="24" customHeight="1" x14ac:dyDescent="0.25">
      <c r="A5" s="395" t="s">
        <v>37</v>
      </c>
      <c r="B5" s="415"/>
      <c r="C5" s="397">
        <v>2016</v>
      </c>
      <c r="D5" s="392">
        <v>2017</v>
      </c>
      <c r="E5" s="392">
        <v>2018</v>
      </c>
      <c r="F5" s="392">
        <v>2019</v>
      </c>
      <c r="G5" s="392">
        <v>2020</v>
      </c>
      <c r="H5" s="392">
        <v>2021</v>
      </c>
      <c r="I5" s="401">
        <v>2022</v>
      </c>
      <c r="J5" s="403" t="s">
        <v>90</v>
      </c>
      <c r="K5" s="404"/>
      <c r="M5" s="423">
        <v>2016</v>
      </c>
      <c r="N5" s="392">
        <v>2017</v>
      </c>
      <c r="O5" s="392">
        <v>2018</v>
      </c>
      <c r="P5" s="401">
        <v>2019</v>
      </c>
      <c r="Q5" s="425">
        <v>2020</v>
      </c>
      <c r="R5" s="401">
        <v>2021</v>
      </c>
      <c r="S5" s="401">
        <v>2022</v>
      </c>
      <c r="T5" s="403" t="str">
        <f>J5</f>
        <v>janeiro - março</v>
      </c>
      <c r="U5" s="404"/>
      <c r="W5" s="421" t="s">
        <v>91</v>
      </c>
      <c r="X5" s="422"/>
    </row>
    <row r="6" spans="1:24" ht="21.75" customHeight="1" thickBot="1" x14ac:dyDescent="0.3">
      <c r="A6" s="416"/>
      <c r="B6" s="417"/>
      <c r="C6" s="411"/>
      <c r="D6" s="394"/>
      <c r="E6" s="394"/>
      <c r="F6" s="394"/>
      <c r="G6" s="394"/>
      <c r="H6" s="394"/>
      <c r="I6" s="420"/>
      <c r="J6" s="167">
        <v>2022</v>
      </c>
      <c r="K6" s="169">
        <v>2023</v>
      </c>
      <c r="M6" s="424"/>
      <c r="N6" s="394"/>
      <c r="O6" s="394"/>
      <c r="P6" s="420"/>
      <c r="Q6" s="426"/>
      <c r="R6" s="420"/>
      <c r="S6" s="420"/>
      <c r="T6" s="167">
        <v>2022</v>
      </c>
      <c r="U6" s="169">
        <v>2023</v>
      </c>
      <c r="W6" s="131" t="s">
        <v>0</v>
      </c>
      <c r="X6" s="132" t="s">
        <v>38</v>
      </c>
    </row>
    <row r="7" spans="1:24" ht="20.100000000000001" customHeight="1" thickBot="1" x14ac:dyDescent="0.3">
      <c r="A7" s="5" t="s">
        <v>10</v>
      </c>
      <c r="B7" s="6"/>
      <c r="C7" s="13">
        <v>4702002</v>
      </c>
      <c r="D7" s="14">
        <v>5732995</v>
      </c>
      <c r="E7" s="14">
        <v>5593310</v>
      </c>
      <c r="F7" s="14">
        <v>6042469</v>
      </c>
      <c r="G7" s="36">
        <v>3393434</v>
      </c>
      <c r="H7" s="14">
        <v>3466822</v>
      </c>
      <c r="I7" s="15">
        <v>5601356</v>
      </c>
      <c r="J7" s="14">
        <v>1071518</v>
      </c>
      <c r="K7" s="161">
        <v>1280680</v>
      </c>
      <c r="M7" s="135">
        <f>C7/C45</f>
        <v>0.18412008414855971</v>
      </c>
      <c r="N7" s="135">
        <f>D7/D45</f>
        <v>0.2069275267197703</v>
      </c>
      <c r="O7" s="135">
        <f>E7/E45</f>
        <v>0.19266235803865228</v>
      </c>
      <c r="P7" s="135">
        <f>F7/F45</f>
        <v>0.17896830676423997</v>
      </c>
      <c r="Q7" s="135">
        <f t="shared" ref="Q7:R7" si="0">G7/G45</f>
        <v>0.18994803545355138</v>
      </c>
      <c r="R7" s="135">
        <f t="shared" si="0"/>
        <v>0.19679584921655394</v>
      </c>
      <c r="S7" s="135">
        <f>I7/I45</f>
        <v>0.18783893156253045</v>
      </c>
      <c r="T7" s="135">
        <f>J7/J45</f>
        <v>0.1704893128147098</v>
      </c>
      <c r="U7" s="328">
        <f>K7/K45</f>
        <v>0.17748604217545547</v>
      </c>
      <c r="W7" s="102">
        <f>(K7-J7)/J7</f>
        <v>0.19520157384196998</v>
      </c>
      <c r="X7" s="101">
        <f>(U7-T7)*100</f>
        <v>0.69967293607456627</v>
      </c>
    </row>
    <row r="8" spans="1:24" ht="20.100000000000001" customHeight="1" x14ac:dyDescent="0.25">
      <c r="A8" s="24"/>
      <c r="B8" t="s">
        <v>95</v>
      </c>
      <c r="C8" s="10">
        <v>107836</v>
      </c>
      <c r="D8" s="11">
        <v>103802</v>
      </c>
      <c r="E8" s="11">
        <v>260987</v>
      </c>
      <c r="F8" s="11">
        <v>243887</v>
      </c>
      <c r="G8" s="35">
        <v>149076</v>
      </c>
      <c r="H8" s="11">
        <v>388765</v>
      </c>
      <c r="I8" s="12">
        <v>510875</v>
      </c>
      <c r="J8" s="11">
        <v>114276</v>
      </c>
      <c r="K8" s="162">
        <v>126137</v>
      </c>
      <c r="M8" s="77">
        <f>C8/C7</f>
        <v>2.293406085322805E-2</v>
      </c>
      <c r="N8" s="77">
        <f>D8/D7</f>
        <v>1.8106068468575327E-2</v>
      </c>
      <c r="O8" s="77">
        <f>E8/E7</f>
        <v>4.6660564138229423E-2</v>
      </c>
      <c r="P8" s="77">
        <f>F8/F7</f>
        <v>4.036214335563823E-2</v>
      </c>
      <c r="Q8" s="77">
        <f t="shared" ref="Q8:R8" si="1">G8/G7</f>
        <v>4.3930720326371457E-2</v>
      </c>
      <c r="R8" s="77">
        <f t="shared" si="1"/>
        <v>0.11213872532249997</v>
      </c>
      <c r="S8" s="77">
        <f>I8/I7</f>
        <v>9.1205593788361253E-2</v>
      </c>
      <c r="T8" s="77">
        <f>J8/J7</f>
        <v>0.10664869838864116</v>
      </c>
      <c r="U8" s="329">
        <f>K8/K7</f>
        <v>9.8492207264890524E-2</v>
      </c>
      <c r="W8" s="107">
        <f t="shared" ref="W8:W47" si="2">(K8-J8)/J8</f>
        <v>0.10379257236865133</v>
      </c>
      <c r="X8" s="104">
        <f t="shared" ref="X8:X47" si="3">(U8-T8)*100</f>
        <v>-0.81564911237506366</v>
      </c>
    </row>
    <row r="9" spans="1:24" ht="20.100000000000001" customHeight="1" thickBot="1" x14ac:dyDescent="0.3">
      <c r="A9" s="24"/>
      <c r="B9" t="s">
        <v>96</v>
      </c>
      <c r="C9" s="10">
        <v>4594166</v>
      </c>
      <c r="D9" s="11">
        <v>5629193</v>
      </c>
      <c r="E9" s="11">
        <v>5332323</v>
      </c>
      <c r="F9" s="11">
        <v>5798582</v>
      </c>
      <c r="G9" s="35">
        <v>3244358</v>
      </c>
      <c r="H9" s="11">
        <v>3078057</v>
      </c>
      <c r="I9" s="12">
        <v>5090481</v>
      </c>
      <c r="J9" s="11">
        <v>957242</v>
      </c>
      <c r="K9" s="162">
        <v>1154543</v>
      </c>
      <c r="M9" s="77">
        <f>C9/C7</f>
        <v>0.97706593914677198</v>
      </c>
      <c r="N9" s="77">
        <f>D9/D7</f>
        <v>0.98189393153142468</v>
      </c>
      <c r="O9" s="77">
        <f>E9/E7</f>
        <v>0.95333943586177061</v>
      </c>
      <c r="P9" s="77">
        <f>F9/F7</f>
        <v>0.95963785664436174</v>
      </c>
      <c r="Q9" s="77">
        <f t="shared" ref="Q9:R9" si="4">G9/G7</f>
        <v>0.95606927967362854</v>
      </c>
      <c r="R9" s="77">
        <f t="shared" si="4"/>
        <v>0.88786127467749998</v>
      </c>
      <c r="S9" s="77">
        <f>I9/I7</f>
        <v>0.90879440621163876</v>
      </c>
      <c r="T9" s="77">
        <f>J9/J7</f>
        <v>0.89335130161135878</v>
      </c>
      <c r="U9" s="329">
        <f>K9/K7</f>
        <v>0.9015077927351095</v>
      </c>
      <c r="W9" s="105">
        <f t="shared" si="2"/>
        <v>0.2061140234130972</v>
      </c>
      <c r="X9" s="104">
        <f t="shared" si="3"/>
        <v>0.81564911237507198</v>
      </c>
    </row>
    <row r="10" spans="1:24" ht="20.100000000000001" customHeight="1" thickBot="1" x14ac:dyDescent="0.3">
      <c r="A10" s="5" t="s">
        <v>18</v>
      </c>
      <c r="B10" s="6"/>
      <c r="C10" s="13">
        <v>364939</v>
      </c>
      <c r="D10" s="14">
        <v>476985</v>
      </c>
      <c r="E10" s="14">
        <v>302334</v>
      </c>
      <c r="F10" s="14">
        <v>272418</v>
      </c>
      <c r="G10" s="36">
        <v>154593</v>
      </c>
      <c r="H10" s="14">
        <v>156955</v>
      </c>
      <c r="I10" s="15">
        <v>269737</v>
      </c>
      <c r="J10" s="14">
        <v>56985</v>
      </c>
      <c r="K10" s="161">
        <v>60584</v>
      </c>
      <c r="M10" s="135">
        <f>C10/C45</f>
        <v>1.4290210720686897E-2</v>
      </c>
      <c r="N10" s="135">
        <f>D10/D45</f>
        <v>1.7216363581763046E-2</v>
      </c>
      <c r="O10" s="135">
        <f>E10/E45</f>
        <v>1.0413937606758412E-2</v>
      </c>
      <c r="P10" s="135">
        <f>F10/F45</f>
        <v>8.0685872268605307E-3</v>
      </c>
      <c r="Q10" s="135">
        <f t="shared" ref="Q10:R10" si="5">G10/G45</f>
        <v>8.6533690193682476E-3</v>
      </c>
      <c r="R10" s="135">
        <f t="shared" si="5"/>
        <v>8.9096274668224156E-3</v>
      </c>
      <c r="S10" s="135">
        <f>I10/I45</f>
        <v>9.0455078882474664E-3</v>
      </c>
      <c r="T10" s="135">
        <f>J10/J45</f>
        <v>9.066887808460742E-3</v>
      </c>
      <c r="U10" s="328">
        <f>K10/K45</f>
        <v>8.3961757653416881E-3</v>
      </c>
      <c r="W10" s="102">
        <f t="shared" si="2"/>
        <v>6.315697113275423E-2</v>
      </c>
      <c r="X10" s="101">
        <f t="shared" si="3"/>
        <v>-6.7071204311905386E-2</v>
      </c>
    </row>
    <row r="11" spans="1:24" ht="20.100000000000001" customHeight="1" x14ac:dyDescent="0.25">
      <c r="A11" s="24"/>
      <c r="B11" t="s">
        <v>95</v>
      </c>
      <c r="C11" s="10">
        <v>362356</v>
      </c>
      <c r="D11" s="11">
        <v>464599</v>
      </c>
      <c r="E11" s="11">
        <v>278595</v>
      </c>
      <c r="F11" s="11">
        <v>223237</v>
      </c>
      <c r="G11" s="35">
        <v>131024</v>
      </c>
      <c r="H11" s="11">
        <v>128561</v>
      </c>
      <c r="I11" s="12">
        <v>230952</v>
      </c>
      <c r="J11" s="11">
        <v>46666</v>
      </c>
      <c r="K11" s="162">
        <v>53574</v>
      </c>
      <c r="M11" s="77">
        <f>C11/C10</f>
        <v>0.99292210479011556</v>
      </c>
      <c r="N11" s="77">
        <f>D11/D10</f>
        <v>0.97403272639600824</v>
      </c>
      <c r="O11" s="77">
        <f>E11/E10</f>
        <v>0.92148087876322216</v>
      </c>
      <c r="P11" s="77">
        <f>F11/F10</f>
        <v>0.81946493990852298</v>
      </c>
      <c r="Q11" s="77">
        <f t="shared" ref="Q11:R11" si="6">G11/G10</f>
        <v>0.84754160925785771</v>
      </c>
      <c r="R11" s="77">
        <f t="shared" si="6"/>
        <v>0.81909464496193174</v>
      </c>
      <c r="S11" s="77">
        <f>I11/I10</f>
        <v>0.85621179148578064</v>
      </c>
      <c r="T11" s="77">
        <f>J11/J10</f>
        <v>0.81891725892778799</v>
      </c>
      <c r="U11" s="329">
        <f>K11/K10</f>
        <v>0.88429288260926975</v>
      </c>
      <c r="W11" s="107">
        <f t="shared" si="2"/>
        <v>0.14803068615265932</v>
      </c>
      <c r="X11" s="104">
        <f t="shared" si="3"/>
        <v>6.5375623681481754</v>
      </c>
    </row>
    <row r="12" spans="1:24" ht="20.100000000000001" customHeight="1" thickBot="1" x14ac:dyDescent="0.3">
      <c r="A12" s="24"/>
      <c r="B12" t="s">
        <v>96</v>
      </c>
      <c r="C12" s="10">
        <v>2583</v>
      </c>
      <c r="D12" s="11">
        <v>12386</v>
      </c>
      <c r="E12" s="11">
        <v>23739</v>
      </c>
      <c r="F12" s="11">
        <v>49181</v>
      </c>
      <c r="G12" s="35">
        <v>23569</v>
      </c>
      <c r="H12" s="11">
        <v>28394</v>
      </c>
      <c r="I12" s="12">
        <v>38785</v>
      </c>
      <c r="J12" s="11">
        <v>10319</v>
      </c>
      <c r="K12" s="162">
        <v>7010</v>
      </c>
      <c r="M12" s="77">
        <f>C12/C10</f>
        <v>7.0778952098843918E-3</v>
      </c>
      <c r="N12" s="77">
        <f>D12/D10</f>
        <v>2.5967273603991741E-2</v>
      </c>
      <c r="O12" s="77">
        <f>E12/E10</f>
        <v>7.8519121236777872E-2</v>
      </c>
      <c r="P12" s="77">
        <f>F12/F10</f>
        <v>0.18053506009147707</v>
      </c>
      <c r="Q12" s="77">
        <f t="shared" ref="Q12:R12" si="7">G12/G10</f>
        <v>0.15245839074214226</v>
      </c>
      <c r="R12" s="77">
        <f t="shared" si="7"/>
        <v>0.18090535503806823</v>
      </c>
      <c r="S12" s="77">
        <f>I12/I10</f>
        <v>0.14378820851421942</v>
      </c>
      <c r="T12" s="77">
        <f>J12/J10</f>
        <v>0.18108274107221198</v>
      </c>
      <c r="U12" s="329">
        <f>K12/K10</f>
        <v>0.11570711739073022</v>
      </c>
      <c r="W12" s="105">
        <f t="shared" si="2"/>
        <v>-0.32067060761701716</v>
      </c>
      <c r="X12" s="104">
        <f t="shared" si="3"/>
        <v>-6.5375623681481754</v>
      </c>
    </row>
    <row r="13" spans="1:24" ht="20.100000000000001" customHeight="1" thickBot="1" x14ac:dyDescent="0.3">
      <c r="A13" s="5" t="s">
        <v>15</v>
      </c>
      <c r="B13" s="6"/>
      <c r="C13" s="13">
        <v>3467330</v>
      </c>
      <c r="D13" s="14">
        <v>4379112</v>
      </c>
      <c r="E13" s="14">
        <v>4100973</v>
      </c>
      <c r="F13" s="14">
        <v>4526694</v>
      </c>
      <c r="G13" s="36">
        <v>2630040</v>
      </c>
      <c r="H13" s="14">
        <v>2896266</v>
      </c>
      <c r="I13" s="15">
        <v>4969373</v>
      </c>
      <c r="J13" s="14">
        <v>1042419</v>
      </c>
      <c r="K13" s="161">
        <v>1245712</v>
      </c>
      <c r="M13" s="135">
        <f>C13/C45</f>
        <v>0.13577303696825851</v>
      </c>
      <c r="N13" s="135">
        <f>D13/D45</f>
        <v>0.15806028356711749</v>
      </c>
      <c r="O13" s="135">
        <f>E13/E45</f>
        <v>0.14125859793804491</v>
      </c>
      <c r="P13" s="135">
        <f>F13/F45</f>
        <v>0.1340734657339317</v>
      </c>
      <c r="Q13" s="135">
        <f t="shared" ref="Q13:R13" si="8">G13/G45</f>
        <v>0.14721692868175962</v>
      </c>
      <c r="R13" s="135">
        <f t="shared" si="8"/>
        <v>0.16440795836274022</v>
      </c>
      <c r="S13" s="135">
        <f>I13/I45</f>
        <v>0.16664566845165468</v>
      </c>
      <c r="T13" s="135">
        <f>J13/J45</f>
        <v>0.16585936864802733</v>
      </c>
      <c r="U13" s="328">
        <f>K13/K45</f>
        <v>0.17263991986325308</v>
      </c>
      <c r="W13" s="102">
        <f t="shared" si="2"/>
        <v>0.19502042844575934</v>
      </c>
      <c r="X13" s="101">
        <f t="shared" si="3"/>
        <v>0.67805512152257497</v>
      </c>
    </row>
    <row r="14" spans="1:24" ht="20.100000000000001" customHeight="1" x14ac:dyDescent="0.25">
      <c r="A14" s="24"/>
      <c r="B14" t="s">
        <v>95</v>
      </c>
      <c r="C14" s="10">
        <v>790278</v>
      </c>
      <c r="D14" s="11">
        <v>641758</v>
      </c>
      <c r="E14" s="11">
        <v>505185</v>
      </c>
      <c r="F14" s="11">
        <v>233684</v>
      </c>
      <c r="G14" s="35">
        <v>94945</v>
      </c>
      <c r="H14" s="11">
        <v>101061</v>
      </c>
      <c r="I14" s="12">
        <v>170243</v>
      </c>
      <c r="J14" s="11">
        <v>45003</v>
      </c>
      <c r="K14" s="162">
        <v>39249</v>
      </c>
      <c r="M14" s="77">
        <f>C14/C13</f>
        <v>0.22792119584810214</v>
      </c>
      <c r="N14" s="77">
        <f>D14/D13</f>
        <v>0.14654980279106813</v>
      </c>
      <c r="O14" s="77">
        <f>E14/E13</f>
        <v>0.12318661937057376</v>
      </c>
      <c r="P14" s="77">
        <f>F14/F13</f>
        <v>5.1623546897581328E-2</v>
      </c>
      <c r="Q14" s="77">
        <f t="shared" ref="Q14:R14" si="9">G14/G13</f>
        <v>3.6100211403628839E-2</v>
      </c>
      <c r="R14" s="77">
        <f t="shared" si="9"/>
        <v>3.4893549142240389E-2</v>
      </c>
      <c r="S14" s="77">
        <f>I14/I13</f>
        <v>3.4258446689350949E-2</v>
      </c>
      <c r="T14" s="77">
        <f>J14/J13</f>
        <v>4.3171699671629163E-2</v>
      </c>
      <c r="U14" s="329">
        <f>K14/K13</f>
        <v>3.1507282582169872E-2</v>
      </c>
      <c r="W14" s="107">
        <f t="shared" si="2"/>
        <v>-0.12785814279048063</v>
      </c>
      <c r="X14" s="104">
        <f t="shared" si="3"/>
        <v>-1.1664417089459291</v>
      </c>
    </row>
    <row r="15" spans="1:24" ht="20.100000000000001" customHeight="1" thickBot="1" x14ac:dyDescent="0.3">
      <c r="A15" s="24"/>
      <c r="B15" t="s">
        <v>96</v>
      </c>
      <c r="C15" s="10">
        <v>2677052</v>
      </c>
      <c r="D15" s="11">
        <v>3737354</v>
      </c>
      <c r="E15" s="11">
        <v>3595788</v>
      </c>
      <c r="F15" s="11">
        <v>4293010</v>
      </c>
      <c r="G15" s="35">
        <v>2535095</v>
      </c>
      <c r="H15" s="11">
        <v>2795205</v>
      </c>
      <c r="I15" s="12">
        <v>4799130</v>
      </c>
      <c r="J15" s="11">
        <v>997416</v>
      </c>
      <c r="K15" s="162">
        <v>1206463</v>
      </c>
      <c r="M15" s="77">
        <f>C15/C13</f>
        <v>0.77207880415189789</v>
      </c>
      <c r="N15" s="77">
        <f>D15/D13</f>
        <v>0.85345019720893189</v>
      </c>
      <c r="O15" s="77">
        <f>E15/E13</f>
        <v>0.87681338062942626</v>
      </c>
      <c r="P15" s="77">
        <f>F15/F13</f>
        <v>0.94837645310241869</v>
      </c>
      <c r="Q15" s="77">
        <f t="shared" ref="Q15:R15" si="10">G15/G13</f>
        <v>0.96389978859637115</v>
      </c>
      <c r="R15" s="77">
        <f t="shared" si="10"/>
        <v>0.96510645085775959</v>
      </c>
      <c r="S15" s="77">
        <f>I15/I13</f>
        <v>0.96574155331064904</v>
      </c>
      <c r="T15" s="77">
        <f>J15/J13</f>
        <v>0.95682830032837085</v>
      </c>
      <c r="U15" s="329">
        <f>K15/K13</f>
        <v>0.96849271741783016</v>
      </c>
      <c r="W15" s="105">
        <f t="shared" si="2"/>
        <v>0.2095885768826648</v>
      </c>
      <c r="X15" s="104">
        <f t="shared" si="3"/>
        <v>1.1664417089459311</v>
      </c>
    </row>
    <row r="16" spans="1:24" ht="20.100000000000001" customHeight="1" thickBot="1" x14ac:dyDescent="0.3">
      <c r="A16" s="5" t="s">
        <v>8</v>
      </c>
      <c r="B16" s="6"/>
      <c r="C16" s="13">
        <v>39672</v>
      </c>
      <c r="D16" s="14">
        <v>46278</v>
      </c>
      <c r="E16" s="14">
        <v>123104</v>
      </c>
      <c r="F16" s="14">
        <v>114133</v>
      </c>
      <c r="G16" s="36">
        <v>23134</v>
      </c>
      <c r="H16" s="14"/>
      <c r="I16" s="15"/>
      <c r="J16" s="14"/>
      <c r="K16" s="161"/>
      <c r="M16" s="135">
        <f>C16/C45</f>
        <v>1.5534684966832554E-3</v>
      </c>
      <c r="N16" s="135">
        <f>D16/D45</f>
        <v>1.6703646316694031E-3</v>
      </c>
      <c r="O16" s="135">
        <f>E16/E45</f>
        <v>4.2403347792255835E-3</v>
      </c>
      <c r="P16" s="135">
        <f>F16/F45</f>
        <v>3.3804376581696985E-3</v>
      </c>
      <c r="Q16" s="135">
        <f t="shared" ref="Q16:R16" si="11">G16/G45</f>
        <v>1.2949295174688701E-3</v>
      </c>
      <c r="R16" s="135">
        <f t="shared" si="11"/>
        <v>0</v>
      </c>
      <c r="S16" s="135">
        <f>I16/I45</f>
        <v>0</v>
      </c>
      <c r="T16" s="135">
        <f>J16/J45</f>
        <v>0</v>
      </c>
      <c r="U16" s="328">
        <f>K16/K45</f>
        <v>0</v>
      </c>
      <c r="W16" s="102"/>
      <c r="X16" s="101">
        <f t="shared" si="3"/>
        <v>0</v>
      </c>
    </row>
    <row r="17" spans="1:24" ht="20.100000000000001" customHeight="1" thickBot="1" x14ac:dyDescent="0.3">
      <c r="A17" s="24"/>
      <c r="B17" t="s">
        <v>95</v>
      </c>
      <c r="C17" s="10">
        <v>39672</v>
      </c>
      <c r="D17" s="11">
        <v>46278</v>
      </c>
      <c r="E17" s="11">
        <v>123104</v>
      </c>
      <c r="F17" s="11">
        <v>114133</v>
      </c>
      <c r="G17" s="35">
        <v>23134</v>
      </c>
      <c r="H17" s="11"/>
      <c r="I17" s="12"/>
      <c r="J17" s="11"/>
      <c r="K17" s="162"/>
      <c r="M17" s="77">
        <f>C17/C16</f>
        <v>1</v>
      </c>
      <c r="N17" s="77">
        <f>D17/D16</f>
        <v>1</v>
      </c>
      <c r="O17" s="77">
        <f>E17/E16</f>
        <v>1</v>
      </c>
      <c r="P17" s="77">
        <f>F17/F16</f>
        <v>1</v>
      </c>
      <c r="Q17" s="77">
        <f t="shared" ref="Q17:R17" si="12">G17/G16</f>
        <v>1</v>
      </c>
      <c r="R17" s="77"/>
      <c r="S17" s="77"/>
      <c r="T17" s="77"/>
      <c r="U17" s="329"/>
      <c r="W17" s="155"/>
      <c r="X17" s="104">
        <f t="shared" si="3"/>
        <v>0</v>
      </c>
    </row>
    <row r="18" spans="1:24" ht="20.100000000000001" customHeight="1" thickBot="1" x14ac:dyDescent="0.3">
      <c r="A18" s="5" t="s">
        <v>16</v>
      </c>
      <c r="B18" s="6"/>
      <c r="C18" s="13">
        <v>21660</v>
      </c>
      <c r="D18" s="14">
        <v>12633</v>
      </c>
      <c r="E18" s="14">
        <v>10045</v>
      </c>
      <c r="F18" s="14">
        <v>19629</v>
      </c>
      <c r="G18" s="36">
        <v>44990</v>
      </c>
      <c r="H18" s="14">
        <v>21465</v>
      </c>
      <c r="I18" s="15">
        <v>28863</v>
      </c>
      <c r="J18" s="14">
        <v>4396</v>
      </c>
      <c r="K18" s="161">
        <v>7127</v>
      </c>
      <c r="M18" s="135">
        <f>C18/C45</f>
        <v>8.4815808726959347E-4</v>
      </c>
      <c r="N18" s="135">
        <f>D18/D45</f>
        <v>4.5597727628418622E-4</v>
      </c>
      <c r="O18" s="135">
        <f>E18/E45</f>
        <v>3.4600145289609587E-4</v>
      </c>
      <c r="P18" s="135">
        <f>F18/F45</f>
        <v>5.8137971307345828E-4</v>
      </c>
      <c r="Q18" s="135">
        <f t="shared" ref="Q18:R18" si="13">G18/G45</f>
        <v>2.518322771285747E-3</v>
      </c>
      <c r="R18" s="135">
        <f t="shared" si="13"/>
        <v>1.2184712406444087E-3</v>
      </c>
      <c r="S18" s="135">
        <f>I18/I45</f>
        <v>9.6790760695969263E-4</v>
      </c>
      <c r="T18" s="135">
        <f>J18/J45</f>
        <v>6.9944790393951782E-4</v>
      </c>
      <c r="U18" s="328">
        <f>K18/K45</f>
        <v>9.8771201438647527E-4</v>
      </c>
      <c r="W18" s="102">
        <f t="shared" si="2"/>
        <v>0.62124658780709741</v>
      </c>
      <c r="X18" s="101">
        <f t="shared" si="3"/>
        <v>2.8826411044695743E-2</v>
      </c>
    </row>
    <row r="19" spans="1:24" ht="20.100000000000001" customHeight="1" x14ac:dyDescent="0.25">
      <c r="A19" s="24"/>
      <c r="B19" t="s">
        <v>95</v>
      </c>
      <c r="C19" s="10">
        <v>21361</v>
      </c>
      <c r="D19" s="11">
        <v>11468</v>
      </c>
      <c r="E19" s="11">
        <v>6646</v>
      </c>
      <c r="F19" s="11">
        <v>15658</v>
      </c>
      <c r="G19" s="35">
        <v>23859</v>
      </c>
      <c r="H19" s="11">
        <v>17930</v>
      </c>
      <c r="I19" s="12">
        <v>26881</v>
      </c>
      <c r="J19" s="11">
        <v>4252</v>
      </c>
      <c r="K19" s="162">
        <v>6741</v>
      </c>
      <c r="M19" s="77">
        <f>C19/C18</f>
        <v>0.98619575253924285</v>
      </c>
      <c r="N19" s="77">
        <f>D19/D18</f>
        <v>0.90778120794743922</v>
      </c>
      <c r="O19" s="77">
        <f>E19/E18</f>
        <v>0.66162269785963168</v>
      </c>
      <c r="P19" s="77">
        <f>F19/F18</f>
        <v>0.79769728462988432</v>
      </c>
      <c r="Q19" s="77">
        <f t="shared" ref="Q19:R19" si="14">G19/G18</f>
        <v>0.53031784841075791</v>
      </c>
      <c r="R19" s="77">
        <f t="shared" si="14"/>
        <v>0.83531330072210574</v>
      </c>
      <c r="S19" s="77">
        <f>I19/I18</f>
        <v>0.93133076949728022</v>
      </c>
      <c r="T19" s="77">
        <f>J19/J18</f>
        <v>0.96724294813466793</v>
      </c>
      <c r="U19" s="329">
        <f>K19/K18</f>
        <v>0.94583976427669425</v>
      </c>
      <c r="W19" s="107">
        <f t="shared" si="2"/>
        <v>0.58537158984007531</v>
      </c>
      <c r="X19" s="104">
        <f t="shared" si="3"/>
        <v>-2.1403183857973684</v>
      </c>
    </row>
    <row r="20" spans="1:24" ht="20.100000000000001" customHeight="1" thickBot="1" x14ac:dyDescent="0.3">
      <c r="A20" s="24"/>
      <c r="B20" t="s">
        <v>96</v>
      </c>
      <c r="C20" s="10">
        <v>299</v>
      </c>
      <c r="D20" s="11">
        <v>1165</v>
      </c>
      <c r="E20" s="11">
        <v>3399</v>
      </c>
      <c r="F20" s="11">
        <v>3971</v>
      </c>
      <c r="G20" s="35">
        <v>21131</v>
      </c>
      <c r="H20" s="11">
        <v>3535</v>
      </c>
      <c r="I20" s="12">
        <v>1982</v>
      </c>
      <c r="J20" s="11">
        <v>144</v>
      </c>
      <c r="K20" s="162">
        <v>386</v>
      </c>
      <c r="M20" s="77">
        <f>C20/C18</f>
        <v>1.3804247460757157E-2</v>
      </c>
      <c r="N20" s="77">
        <f>D20/D18</f>
        <v>9.2218792052560755E-2</v>
      </c>
      <c r="O20" s="77">
        <f>E20/E18</f>
        <v>0.33837730214036832</v>
      </c>
      <c r="P20" s="77">
        <f>F20/F18</f>
        <v>0.20230271537011565</v>
      </c>
      <c r="Q20" s="77">
        <f t="shared" ref="Q20:R20" si="15">G20/G18</f>
        <v>0.46968215158924204</v>
      </c>
      <c r="R20" s="77">
        <f t="shared" si="15"/>
        <v>0.16468669927789426</v>
      </c>
      <c r="S20" s="77">
        <f>I20/I18</f>
        <v>6.8669230502719739E-2</v>
      </c>
      <c r="T20" s="77">
        <f>J20/J18</f>
        <v>3.2757051865332121E-2</v>
      </c>
      <c r="U20" s="329">
        <f>K20/K18</f>
        <v>5.4160235723305736E-2</v>
      </c>
      <c r="W20" s="105">
        <f t="shared" si="2"/>
        <v>1.6805555555555556</v>
      </c>
      <c r="X20" s="104">
        <f t="shared" si="3"/>
        <v>2.1403183857973613</v>
      </c>
    </row>
    <row r="21" spans="1:24" ht="20.100000000000001" customHeight="1" thickBot="1" x14ac:dyDescent="0.3">
      <c r="A21" s="5" t="s">
        <v>19</v>
      </c>
      <c r="B21" s="6"/>
      <c r="C21" s="13">
        <v>20984</v>
      </c>
      <c r="D21" s="14">
        <v>45120</v>
      </c>
      <c r="E21" s="14">
        <v>98963</v>
      </c>
      <c r="F21" s="14">
        <v>77778</v>
      </c>
      <c r="G21" s="36">
        <v>28035</v>
      </c>
      <c r="H21" s="14">
        <v>27309</v>
      </c>
      <c r="I21" s="15">
        <v>49886</v>
      </c>
      <c r="J21" s="14">
        <v>10672</v>
      </c>
      <c r="K21" s="161">
        <v>12303</v>
      </c>
      <c r="M21" s="135">
        <f>C21/C45</f>
        <v>8.2168741012304477E-4</v>
      </c>
      <c r="N21" s="135">
        <f>D21/D45</f>
        <v>1.6285676170301972E-3</v>
      </c>
      <c r="O21" s="135">
        <f>E21/E45</f>
        <v>3.4087946025840058E-3</v>
      </c>
      <c r="P21" s="135">
        <f>F21/F45</f>
        <v>2.3036604678499891E-3</v>
      </c>
      <c r="Q21" s="135">
        <f t="shared" ref="Q21:R21" si="16">G21/G45</f>
        <v>1.5692638118025319E-3</v>
      </c>
      <c r="R21" s="135">
        <f t="shared" si="16"/>
        <v>1.5502087636039205E-3</v>
      </c>
      <c r="S21" s="135">
        <f>I21/I45</f>
        <v>1.6729043717143481E-3</v>
      </c>
      <c r="T21" s="135">
        <f>J21/J45</f>
        <v>1.6980227549687292E-3</v>
      </c>
      <c r="U21" s="328">
        <f>K21/K45</f>
        <v>1.7050401168790242E-3</v>
      </c>
      <c r="W21" s="102">
        <f t="shared" si="2"/>
        <v>0.15282983508245876</v>
      </c>
      <c r="X21" s="101">
        <f t="shared" si="3"/>
        <v>7.0173619102949225E-4</v>
      </c>
    </row>
    <row r="22" spans="1:24" ht="20.100000000000001" customHeight="1" x14ac:dyDescent="0.25">
      <c r="A22" s="24"/>
      <c r="B22" t="s">
        <v>95</v>
      </c>
      <c r="C22" s="10">
        <v>7118</v>
      </c>
      <c r="D22" s="11">
        <v>6395</v>
      </c>
      <c r="E22" s="11">
        <v>11106</v>
      </c>
      <c r="F22" s="11">
        <v>6102</v>
      </c>
      <c r="G22" s="35">
        <v>5597</v>
      </c>
      <c r="H22" s="11">
        <v>6617</v>
      </c>
      <c r="I22" s="12">
        <v>10984</v>
      </c>
      <c r="J22" s="11">
        <v>1778</v>
      </c>
      <c r="K22" s="162">
        <v>4642</v>
      </c>
      <c r="M22" s="77">
        <f>C22/C21</f>
        <v>0.3392108272969882</v>
      </c>
      <c r="N22" s="77">
        <f>D22/D21</f>
        <v>0.14173315602836881</v>
      </c>
      <c r="O22" s="77">
        <f>E22/E21</f>
        <v>0.11222376039529926</v>
      </c>
      <c r="P22" s="77">
        <f>F22/F21</f>
        <v>7.8454061559824109E-2</v>
      </c>
      <c r="Q22" s="77">
        <f t="shared" ref="Q22:R22" si="17">G22/G21</f>
        <v>0.19964330301408953</v>
      </c>
      <c r="R22" s="77">
        <f t="shared" si="17"/>
        <v>0.24230107290636788</v>
      </c>
      <c r="S22" s="77">
        <f>I22/I21</f>
        <v>0.22018201499418674</v>
      </c>
      <c r="T22" s="77">
        <f>J22/J21</f>
        <v>0.16660419790104947</v>
      </c>
      <c r="U22" s="329">
        <f>K22/K21</f>
        <v>0.37730634804519225</v>
      </c>
      <c r="W22" s="107">
        <f t="shared" si="2"/>
        <v>1.6107986501687288</v>
      </c>
      <c r="X22" s="104">
        <f t="shared" si="3"/>
        <v>21.070215014414277</v>
      </c>
    </row>
    <row r="23" spans="1:24" ht="20.100000000000001" customHeight="1" thickBot="1" x14ac:dyDescent="0.3">
      <c r="A23" s="24"/>
      <c r="B23" t="s">
        <v>96</v>
      </c>
      <c r="C23" s="10">
        <v>13866</v>
      </c>
      <c r="D23" s="11">
        <v>38725</v>
      </c>
      <c r="E23" s="11">
        <v>87857</v>
      </c>
      <c r="F23" s="11">
        <v>71676</v>
      </c>
      <c r="G23" s="35">
        <v>22438</v>
      </c>
      <c r="H23" s="11">
        <v>20692</v>
      </c>
      <c r="I23" s="12">
        <v>38902</v>
      </c>
      <c r="J23" s="11">
        <v>8894</v>
      </c>
      <c r="K23" s="162">
        <v>7661</v>
      </c>
      <c r="M23" s="77">
        <f>C23/C21</f>
        <v>0.66078917270301185</v>
      </c>
      <c r="N23" s="77">
        <f>D23/D21</f>
        <v>0.85826684397163122</v>
      </c>
      <c r="O23" s="77">
        <f>E23/E21</f>
        <v>0.88777623960470076</v>
      </c>
      <c r="P23" s="77">
        <f>F23/F21</f>
        <v>0.92154593844017585</v>
      </c>
      <c r="Q23" s="77">
        <f t="shared" ref="Q23:R23" si="18">G23/G21</f>
        <v>0.8003566969859105</v>
      </c>
      <c r="R23" s="77">
        <f t="shared" si="18"/>
        <v>0.75769892709363218</v>
      </c>
      <c r="S23" s="77">
        <f>I23/I21</f>
        <v>0.77981798500581323</v>
      </c>
      <c r="T23" s="77">
        <f>J23/J21</f>
        <v>0.83339580209895048</v>
      </c>
      <c r="U23" s="329">
        <f>K23/K21</f>
        <v>0.62269365195480775</v>
      </c>
      <c r="W23" s="105">
        <f t="shared" si="2"/>
        <v>-0.13863278614796493</v>
      </c>
      <c r="X23" s="104">
        <f t="shared" si="3"/>
        <v>-21.070215014414273</v>
      </c>
    </row>
    <row r="24" spans="1:24" ht="20.100000000000001" customHeight="1" thickBot="1" x14ac:dyDescent="0.3">
      <c r="A24" s="5" t="s">
        <v>20</v>
      </c>
      <c r="B24" s="6"/>
      <c r="C24" s="13">
        <v>2635220</v>
      </c>
      <c r="D24" s="14">
        <v>1598559</v>
      </c>
      <c r="E24" s="14">
        <v>1978945</v>
      </c>
      <c r="F24" s="14">
        <v>2189491</v>
      </c>
      <c r="G24" s="36">
        <v>1189901</v>
      </c>
      <c r="H24" s="14">
        <v>1048831</v>
      </c>
      <c r="I24" s="15">
        <v>1813017</v>
      </c>
      <c r="J24" s="14">
        <v>390928</v>
      </c>
      <c r="K24" s="161">
        <v>405611</v>
      </c>
      <c r="M24" s="135">
        <f>C24/C45</f>
        <v>0.10318943465995283</v>
      </c>
      <c r="N24" s="135">
        <f>D24/D45</f>
        <v>5.7698613060996787E-2</v>
      </c>
      <c r="O24" s="135">
        <f>E24/E45</f>
        <v>6.8165041831902889E-2</v>
      </c>
      <c r="P24" s="135">
        <f>F24/F45</f>
        <v>6.4849235791783547E-2</v>
      </c>
      <c r="Q24" s="135">
        <f t="shared" ref="Q24:R24" si="19">G24/G45</f>
        <v>6.6604907398881558E-2</v>
      </c>
      <c r="R24" s="135">
        <f t="shared" si="19"/>
        <v>5.9537405534419559E-2</v>
      </c>
      <c r="S24" s="135">
        <f>I24/I45</f>
        <v>6.0798702347200258E-2</v>
      </c>
      <c r="T24" s="135">
        <f>J24/J45</f>
        <v>6.2200584665893496E-2</v>
      </c>
      <c r="U24" s="328">
        <f>K24/K45</f>
        <v>5.6212551966790036E-2</v>
      </c>
      <c r="W24" s="102">
        <f t="shared" si="2"/>
        <v>3.7559345966520691E-2</v>
      </c>
      <c r="X24" s="101">
        <f t="shared" si="3"/>
        <v>-0.59880326991034605</v>
      </c>
    </row>
    <row r="25" spans="1:24" ht="20.100000000000001" customHeight="1" x14ac:dyDescent="0.25">
      <c r="A25" s="24"/>
      <c r="B25" t="s">
        <v>95</v>
      </c>
      <c r="C25" s="10">
        <v>680884</v>
      </c>
      <c r="D25" s="11">
        <v>222331</v>
      </c>
      <c r="E25" s="11">
        <v>956750</v>
      </c>
      <c r="F25" s="11">
        <v>1056162</v>
      </c>
      <c r="G25" s="35">
        <v>548075</v>
      </c>
      <c r="H25" s="11">
        <v>478421</v>
      </c>
      <c r="I25" s="12">
        <v>655051</v>
      </c>
      <c r="J25" s="11">
        <v>185469</v>
      </c>
      <c r="K25" s="162">
        <v>131827</v>
      </c>
      <c r="M25" s="77">
        <f>C25/C24</f>
        <v>0.25837842760756219</v>
      </c>
      <c r="N25" s="77">
        <f>D25/D24</f>
        <v>0.13908213584859863</v>
      </c>
      <c r="O25" s="77">
        <f>E25/E24</f>
        <v>0.48346467435931773</v>
      </c>
      <c r="P25" s="77">
        <f>F25/F24</f>
        <v>0.48237786773272873</v>
      </c>
      <c r="Q25" s="77">
        <f t="shared" ref="Q25:R25" si="20">G25/G24</f>
        <v>0.46060554617569027</v>
      </c>
      <c r="R25" s="77">
        <f t="shared" si="20"/>
        <v>0.45614689115787005</v>
      </c>
      <c r="S25" s="77">
        <f>I25/I24</f>
        <v>0.36130438931350339</v>
      </c>
      <c r="T25" s="77">
        <f>J25/J24</f>
        <v>0.47443263209593584</v>
      </c>
      <c r="U25" s="329">
        <f>K25/K24</f>
        <v>0.32500844405107354</v>
      </c>
      <c r="W25" s="107">
        <f t="shared" si="2"/>
        <v>-0.28922353600871303</v>
      </c>
      <c r="X25" s="104">
        <f t="shared" si="3"/>
        <v>-14.942418804486229</v>
      </c>
    </row>
    <row r="26" spans="1:24" ht="20.100000000000001" customHeight="1" thickBot="1" x14ac:dyDescent="0.3">
      <c r="A26" s="24"/>
      <c r="B26" t="s">
        <v>96</v>
      </c>
      <c r="C26" s="10">
        <v>1954336</v>
      </c>
      <c r="D26" s="11">
        <v>1376228</v>
      </c>
      <c r="E26" s="11">
        <v>1022195</v>
      </c>
      <c r="F26" s="11">
        <v>1133329</v>
      </c>
      <c r="G26" s="35">
        <v>641826</v>
      </c>
      <c r="H26" s="11">
        <v>570410</v>
      </c>
      <c r="I26" s="12">
        <v>1157966</v>
      </c>
      <c r="J26" s="11">
        <v>205459</v>
      </c>
      <c r="K26" s="162">
        <v>273784</v>
      </c>
      <c r="M26" s="77">
        <f>C26/C24</f>
        <v>0.74162157239243787</v>
      </c>
      <c r="N26" s="77">
        <f>D26/D24</f>
        <v>0.86091786415140137</v>
      </c>
      <c r="O26" s="77">
        <f>E26/E24</f>
        <v>0.51653532564068227</v>
      </c>
      <c r="P26" s="77">
        <f>F26/F24</f>
        <v>0.51762213226727127</v>
      </c>
      <c r="Q26" s="77">
        <f t="shared" ref="Q26:R26" si="21">G26/G24</f>
        <v>0.53939445382430973</v>
      </c>
      <c r="R26" s="77">
        <f t="shared" si="21"/>
        <v>0.54385310884213001</v>
      </c>
      <c r="S26" s="77">
        <f>I26/I24</f>
        <v>0.63869561068649661</v>
      </c>
      <c r="T26" s="77">
        <f>J26/J24</f>
        <v>0.52556736790406422</v>
      </c>
      <c r="U26" s="329">
        <f>K26/K24</f>
        <v>0.67499155594892646</v>
      </c>
      <c r="W26" s="105">
        <f t="shared" si="2"/>
        <v>0.33254809962084891</v>
      </c>
      <c r="X26" s="104">
        <f t="shared" si="3"/>
        <v>14.942418804486223</v>
      </c>
    </row>
    <row r="27" spans="1:24" ht="20.100000000000001" customHeight="1" thickBot="1" x14ac:dyDescent="0.3">
      <c r="A27" s="5" t="s">
        <v>86</v>
      </c>
      <c r="B27" s="6"/>
      <c r="C27" s="13">
        <v>116567</v>
      </c>
      <c r="D27" s="14">
        <v>165876</v>
      </c>
      <c r="E27" s="14">
        <v>524149</v>
      </c>
      <c r="F27" s="14">
        <v>593143</v>
      </c>
      <c r="G27" s="36">
        <v>450570</v>
      </c>
      <c r="H27" s="14">
        <v>395064</v>
      </c>
      <c r="I27" s="15">
        <v>569689</v>
      </c>
      <c r="J27" s="14">
        <v>126775</v>
      </c>
      <c r="K27" s="161">
        <v>145003</v>
      </c>
      <c r="M27" s="135">
        <f>C27/C45</f>
        <v>4.5645080221031718E-3</v>
      </c>
      <c r="N27" s="135">
        <f>D27/D45</f>
        <v>5.9871516410128769E-3</v>
      </c>
      <c r="O27" s="135">
        <f>E27/E45</f>
        <v>1.805438681274622E-2</v>
      </c>
      <c r="P27" s="135">
        <f>F27/F45</f>
        <v>1.7567950845765463E-2</v>
      </c>
      <c r="Q27" s="135">
        <f t="shared" ref="Q27:R27" si="22">G27/G45</f>
        <v>2.5220731074865946E-2</v>
      </c>
      <c r="R27" s="135">
        <f t="shared" si="22"/>
        <v>2.2426001500766023E-2</v>
      </c>
      <c r="S27" s="135">
        <f>I27/I45</f>
        <v>1.9104262089916516E-2</v>
      </c>
      <c r="T27" s="135">
        <f>J27/J45</f>
        <v>2.0171180168774425E-2</v>
      </c>
      <c r="U27" s="328">
        <f>K27/K45</f>
        <v>2.0095580920735521E-2</v>
      </c>
      <c r="W27" s="102">
        <f t="shared" si="2"/>
        <v>0.14378229146125024</v>
      </c>
      <c r="X27" s="101">
        <f t="shared" si="3"/>
        <v>-7.5599248038904499E-3</v>
      </c>
    </row>
    <row r="28" spans="1:24" ht="20.100000000000001" customHeight="1" x14ac:dyDescent="0.25">
      <c r="A28" s="24"/>
      <c r="B28" t="s">
        <v>95</v>
      </c>
      <c r="C28" s="10">
        <v>4061</v>
      </c>
      <c r="D28" s="11">
        <v>11167</v>
      </c>
      <c r="E28" s="11">
        <v>346827</v>
      </c>
      <c r="F28" s="11">
        <v>183355</v>
      </c>
      <c r="G28" s="35">
        <v>39767</v>
      </c>
      <c r="H28" s="11">
        <v>27656</v>
      </c>
      <c r="I28" s="12">
        <v>29958</v>
      </c>
      <c r="J28" s="11">
        <v>5863</v>
      </c>
      <c r="K28" s="162">
        <v>3271</v>
      </c>
      <c r="M28" s="77">
        <f>C28/C27</f>
        <v>3.4838333319035401E-2</v>
      </c>
      <c r="N28" s="77">
        <f>D28/D27</f>
        <v>6.7321372591574433E-2</v>
      </c>
      <c r="O28" s="77">
        <f>E28/E27</f>
        <v>0.66169543393195451</v>
      </c>
      <c r="P28" s="77">
        <f>F28/F27</f>
        <v>0.30912444385249427</v>
      </c>
      <c r="Q28" s="77">
        <f t="shared" ref="Q28:R28" si="23">G28/G27</f>
        <v>8.8259315977539554E-2</v>
      </c>
      <c r="R28" s="77">
        <f t="shared" si="23"/>
        <v>7.0003847477876996E-2</v>
      </c>
      <c r="S28" s="77">
        <f>I28/I27</f>
        <v>5.2586586716612045E-2</v>
      </c>
      <c r="T28" s="77">
        <f>J28/J27</f>
        <v>4.6247288503253797E-2</v>
      </c>
      <c r="U28" s="329">
        <f>K28/K27</f>
        <v>2.2558153969228223E-2</v>
      </c>
      <c r="W28" s="107">
        <f t="shared" si="2"/>
        <v>-0.44209449087497871</v>
      </c>
      <c r="X28" s="104">
        <f t="shared" si="3"/>
        <v>-2.3689134534025573</v>
      </c>
    </row>
    <row r="29" spans="1:24" ht="20.100000000000001" customHeight="1" thickBot="1" x14ac:dyDescent="0.3">
      <c r="A29" s="24"/>
      <c r="B29" t="s">
        <v>96</v>
      </c>
      <c r="C29" s="10">
        <v>112506</v>
      </c>
      <c r="D29" s="11">
        <v>154709</v>
      </c>
      <c r="E29" s="11">
        <v>177322</v>
      </c>
      <c r="F29" s="11">
        <v>409788</v>
      </c>
      <c r="G29" s="35">
        <v>410803</v>
      </c>
      <c r="H29" s="11">
        <v>367408</v>
      </c>
      <c r="I29" s="12">
        <v>539731</v>
      </c>
      <c r="J29" s="11">
        <v>120912</v>
      </c>
      <c r="K29" s="162">
        <v>141732</v>
      </c>
      <c r="M29" s="77">
        <f>C29/C27</f>
        <v>0.96516166668096459</v>
      </c>
      <c r="N29" s="77">
        <f>D29/D27</f>
        <v>0.93267862740842555</v>
      </c>
      <c r="O29" s="77">
        <f>E29/E27</f>
        <v>0.33830456606804554</v>
      </c>
      <c r="P29" s="77">
        <f>F29/F27</f>
        <v>0.69087555614750573</v>
      </c>
      <c r="Q29" s="77">
        <f t="shared" ref="Q29:R29" si="24">G29/G27</f>
        <v>0.91174068402246045</v>
      </c>
      <c r="R29" s="77">
        <f t="shared" si="24"/>
        <v>0.92999615252212298</v>
      </c>
      <c r="S29" s="77">
        <f>I29/I27</f>
        <v>0.94741341328338791</v>
      </c>
      <c r="T29" s="77">
        <f>J29/J27</f>
        <v>0.95375271149674623</v>
      </c>
      <c r="U29" s="329">
        <f>K29/K27</f>
        <v>0.97744184603077178</v>
      </c>
      <c r="W29" s="105">
        <f t="shared" si="2"/>
        <v>0.1721913457721318</v>
      </c>
      <c r="X29" s="104">
        <f t="shared" si="3"/>
        <v>2.3689134534025547</v>
      </c>
    </row>
    <row r="30" spans="1:24" ht="20.100000000000001" customHeight="1" thickBot="1" x14ac:dyDescent="0.3">
      <c r="A30" s="5" t="s">
        <v>9</v>
      </c>
      <c r="B30" s="6"/>
      <c r="C30" s="13">
        <v>911333</v>
      </c>
      <c r="D30" s="14">
        <v>970213</v>
      </c>
      <c r="E30" s="14">
        <v>1020274</v>
      </c>
      <c r="F30" s="14">
        <v>871643</v>
      </c>
      <c r="G30" s="36">
        <v>283746</v>
      </c>
      <c r="H30" s="14">
        <v>664508</v>
      </c>
      <c r="I30" s="15">
        <v>1324158</v>
      </c>
      <c r="J30" s="14">
        <v>287607</v>
      </c>
      <c r="K30" s="161">
        <v>309558</v>
      </c>
      <c r="M30" s="135">
        <f>C30/C45</f>
        <v>3.5685801207094206E-2</v>
      </c>
      <c r="N30" s="135">
        <f>D30/D45</f>
        <v>3.5019004286828873E-2</v>
      </c>
      <c r="O30" s="135">
        <f>E30/E45</f>
        <v>3.5143482961882661E-2</v>
      </c>
      <c r="P30" s="135">
        <f>F30/F45</f>
        <v>2.581667722464152E-2</v>
      </c>
      <c r="Q30" s="135">
        <f t="shared" ref="Q30:R30" si="25">G30/G45</f>
        <v>1.5882729785757846E-2</v>
      </c>
      <c r="R30" s="135">
        <f t="shared" si="25"/>
        <v>3.7721122160639865E-2</v>
      </c>
      <c r="S30" s="135">
        <f>I30/I45</f>
        <v>4.4405037626599198E-2</v>
      </c>
      <c r="T30" s="135">
        <f>J30/J45</f>
        <v>4.5761172272141243E-2</v>
      </c>
      <c r="U30" s="328">
        <f>K30/K45</f>
        <v>4.2900821628939032E-2</v>
      </c>
      <c r="W30" s="102">
        <f t="shared" si="2"/>
        <v>7.6322898955866858E-2</v>
      </c>
      <c r="X30" s="101">
        <f t="shared" si="3"/>
        <v>-0.28603506432022113</v>
      </c>
    </row>
    <row r="31" spans="1:24" ht="20.100000000000001" customHeight="1" x14ac:dyDescent="0.25">
      <c r="A31" s="24"/>
      <c r="B31" t="s">
        <v>95</v>
      </c>
      <c r="C31" s="10">
        <v>702941</v>
      </c>
      <c r="D31" s="11">
        <v>832403</v>
      </c>
      <c r="E31" s="11">
        <v>840642</v>
      </c>
      <c r="F31" s="11">
        <v>620560</v>
      </c>
      <c r="G31" s="35">
        <v>239432</v>
      </c>
      <c r="H31" s="11">
        <v>468251</v>
      </c>
      <c r="I31" s="12">
        <v>980814</v>
      </c>
      <c r="J31" s="11">
        <v>221280</v>
      </c>
      <c r="K31" s="162">
        <v>200214</v>
      </c>
      <c r="M31" s="77">
        <f>C31/C30</f>
        <v>0.77133276200905709</v>
      </c>
      <c r="N31" s="77">
        <f>D31/D30</f>
        <v>0.85795902549234038</v>
      </c>
      <c r="O31" s="77">
        <f>E31/E30</f>
        <v>0.8239374913013563</v>
      </c>
      <c r="P31" s="77">
        <f>F31/F30</f>
        <v>0.71194284816146058</v>
      </c>
      <c r="Q31" s="77">
        <f t="shared" ref="Q31:R31" si="26">G31/G30</f>
        <v>0.84382511119099479</v>
      </c>
      <c r="R31" s="77">
        <f t="shared" si="26"/>
        <v>0.70465818319719253</v>
      </c>
      <c r="S31" s="77">
        <f>I31/I30</f>
        <v>0.74070767989922648</v>
      </c>
      <c r="T31" s="77">
        <f>J31/J30</f>
        <v>0.76938322085345623</v>
      </c>
      <c r="U31" s="329">
        <f>K31/K30</f>
        <v>0.64677378714166656</v>
      </c>
      <c r="W31" s="107">
        <f t="shared" si="2"/>
        <v>-9.5200650759219088E-2</v>
      </c>
      <c r="X31" s="104">
        <f t="shared" si="3"/>
        <v>-12.260943371178968</v>
      </c>
    </row>
    <row r="32" spans="1:24" ht="20.100000000000001" customHeight="1" thickBot="1" x14ac:dyDescent="0.3">
      <c r="A32" s="24"/>
      <c r="B32" t="s">
        <v>96</v>
      </c>
      <c r="C32" s="10">
        <v>208392</v>
      </c>
      <c r="D32" s="11">
        <v>137810</v>
      </c>
      <c r="E32" s="11">
        <v>179632</v>
      </c>
      <c r="F32" s="11">
        <v>251083</v>
      </c>
      <c r="G32" s="35">
        <v>44314</v>
      </c>
      <c r="H32" s="11">
        <v>196257</v>
      </c>
      <c r="I32" s="12">
        <v>343344</v>
      </c>
      <c r="J32" s="11">
        <v>66327</v>
      </c>
      <c r="K32" s="162">
        <v>109344</v>
      </c>
      <c r="M32" s="77">
        <f>C32/C30</f>
        <v>0.22866723799094293</v>
      </c>
      <c r="N32" s="77">
        <f>D32/D30</f>
        <v>0.14204097450765965</v>
      </c>
      <c r="O32" s="77">
        <f>E32/E30</f>
        <v>0.1760625086986437</v>
      </c>
      <c r="P32" s="77">
        <f>F32/F30</f>
        <v>0.28805715183853942</v>
      </c>
      <c r="Q32" s="77">
        <f t="shared" ref="Q32:R32" si="27">G32/G30</f>
        <v>0.15617488880900524</v>
      </c>
      <c r="R32" s="77">
        <f t="shared" si="27"/>
        <v>0.29534181680280747</v>
      </c>
      <c r="S32" s="77">
        <f>I32/I30</f>
        <v>0.25929232010077347</v>
      </c>
      <c r="T32" s="77">
        <f>J32/J30</f>
        <v>0.23061677914654372</v>
      </c>
      <c r="U32" s="329">
        <f>K32/K30</f>
        <v>0.3532262128583335</v>
      </c>
      <c r="W32" s="105">
        <f t="shared" si="2"/>
        <v>0.64855941019494323</v>
      </c>
      <c r="X32" s="104">
        <f t="shared" si="3"/>
        <v>12.260943371178978</v>
      </c>
    </row>
    <row r="33" spans="1:24" ht="20.100000000000001" customHeight="1" thickBot="1" x14ac:dyDescent="0.3">
      <c r="A33" s="5" t="s">
        <v>12</v>
      </c>
      <c r="B33" s="6"/>
      <c r="C33" s="13">
        <v>1445066</v>
      </c>
      <c r="D33" s="14">
        <v>1634472</v>
      </c>
      <c r="E33" s="14">
        <v>1559489</v>
      </c>
      <c r="F33" s="14">
        <v>3756785</v>
      </c>
      <c r="G33" s="36">
        <v>2133360</v>
      </c>
      <c r="H33" s="14">
        <v>1951781</v>
      </c>
      <c r="I33" s="15">
        <v>3328419</v>
      </c>
      <c r="J33" s="14">
        <v>796479</v>
      </c>
      <c r="K33" s="161">
        <v>781987</v>
      </c>
      <c r="M33" s="135">
        <f>C33/C45</f>
        <v>5.6585614706293738E-2</v>
      </c>
      <c r="N33" s="135">
        <f>D33/D45</f>
        <v>5.8994861926918891E-2</v>
      </c>
      <c r="O33" s="135">
        <f>E33/E45</f>
        <v>5.3716820286259799E-2</v>
      </c>
      <c r="P33" s="135">
        <f>F33/F45</f>
        <v>0.11126998753775903</v>
      </c>
      <c r="Q33" s="135">
        <f t="shared" ref="Q33:R33" si="28">G33/G45</f>
        <v>0.11941518264836988</v>
      </c>
      <c r="R33" s="135">
        <f t="shared" si="28"/>
        <v>0.11079380463713881</v>
      </c>
      <c r="S33" s="135">
        <f>I33/I45</f>
        <v>0.11161702072719999</v>
      </c>
      <c r="T33" s="135">
        <f>J33/J45</f>
        <v>0.12672783600587881</v>
      </c>
      <c r="U33" s="328">
        <f>K33/K45</f>
        <v>0.10837350287554884</v>
      </c>
      <c r="W33" s="102">
        <f t="shared" si="2"/>
        <v>-1.819508110069443E-2</v>
      </c>
      <c r="X33" s="101">
        <f t="shared" si="3"/>
        <v>-1.8354333130329969</v>
      </c>
    </row>
    <row r="34" spans="1:24" ht="20.100000000000001" customHeight="1" x14ac:dyDescent="0.25">
      <c r="A34" s="24"/>
      <c r="B34" t="s">
        <v>95</v>
      </c>
      <c r="C34" s="10">
        <v>1347313</v>
      </c>
      <c r="D34" s="11">
        <v>1525441</v>
      </c>
      <c r="E34" s="11">
        <v>1459249</v>
      </c>
      <c r="F34" s="11">
        <v>3606268</v>
      </c>
      <c r="G34" s="35">
        <v>2041350</v>
      </c>
      <c r="H34" s="11">
        <v>1864060</v>
      </c>
      <c r="I34" s="12">
        <v>3245665</v>
      </c>
      <c r="J34" s="11">
        <v>776991</v>
      </c>
      <c r="K34" s="162">
        <v>744813</v>
      </c>
      <c r="M34" s="77">
        <f>C34/C33</f>
        <v>0.93235395476746386</v>
      </c>
      <c r="N34" s="77">
        <f>D34/D33</f>
        <v>0.93329283095703075</v>
      </c>
      <c r="O34" s="77">
        <f>E34/E33</f>
        <v>0.93572253475337108</v>
      </c>
      <c r="P34" s="77">
        <f>F34/F33</f>
        <v>0.95993462495192028</v>
      </c>
      <c r="Q34" s="77">
        <f t="shared" ref="Q34:R34" si="29">G34/G33</f>
        <v>0.95687085161435481</v>
      </c>
      <c r="R34" s="77">
        <f t="shared" si="29"/>
        <v>0.95505592072061363</v>
      </c>
      <c r="S34" s="77">
        <f>I34/I33</f>
        <v>0.97513714469242008</v>
      </c>
      <c r="T34" s="77">
        <f>J34/J33</f>
        <v>0.97553231158636955</v>
      </c>
      <c r="U34" s="329">
        <f>K34/K33</f>
        <v>0.95246212532944918</v>
      </c>
      <c r="W34" s="107">
        <f t="shared" si="2"/>
        <v>-4.1413607107418232E-2</v>
      </c>
      <c r="X34" s="104">
        <f t="shared" si="3"/>
        <v>-2.3070186256920366</v>
      </c>
    </row>
    <row r="35" spans="1:24" ht="20.100000000000001" customHeight="1" thickBot="1" x14ac:dyDescent="0.3">
      <c r="A35" s="24"/>
      <c r="B35" t="s">
        <v>96</v>
      </c>
      <c r="C35" s="10">
        <v>97753</v>
      </c>
      <c r="D35" s="11">
        <v>109031</v>
      </c>
      <c r="E35" s="11">
        <v>100240</v>
      </c>
      <c r="F35" s="11">
        <v>150517</v>
      </c>
      <c r="G35" s="35">
        <v>92010</v>
      </c>
      <c r="H35" s="11">
        <v>87721</v>
      </c>
      <c r="I35" s="12">
        <v>82754</v>
      </c>
      <c r="J35" s="11">
        <v>19488</v>
      </c>
      <c r="K35" s="162">
        <v>37174</v>
      </c>
      <c r="M35" s="77">
        <f>C35/C33</f>
        <v>6.7646045232536089E-2</v>
      </c>
      <c r="N35" s="77">
        <f>D35/D33</f>
        <v>6.6707169042969222E-2</v>
      </c>
      <c r="O35" s="77">
        <f>E35/E33</f>
        <v>6.4277465246628862E-2</v>
      </c>
      <c r="P35" s="77">
        <f>F35/F33</f>
        <v>4.0065375048079672E-2</v>
      </c>
      <c r="Q35" s="77">
        <f t="shared" ref="Q35:R35" si="30">G35/G33</f>
        <v>4.3129148385645182E-2</v>
      </c>
      <c r="R35" s="77">
        <f t="shared" si="30"/>
        <v>4.4944079279386366E-2</v>
      </c>
      <c r="S35" s="77">
        <f>I35/I33</f>
        <v>2.4862855307579965E-2</v>
      </c>
      <c r="T35" s="77">
        <f>J35/J33</f>
        <v>2.4467688413630492E-2</v>
      </c>
      <c r="U35" s="329">
        <f>K35/K33</f>
        <v>4.7537874670550789E-2</v>
      </c>
      <c r="W35" s="105">
        <f t="shared" si="2"/>
        <v>0.90753284072249585</v>
      </c>
      <c r="X35" s="104">
        <f t="shared" si="3"/>
        <v>2.3070186256920295</v>
      </c>
    </row>
    <row r="36" spans="1:24" ht="20.100000000000001" customHeight="1" thickBot="1" x14ac:dyDescent="0.3">
      <c r="A36" s="5" t="s">
        <v>11</v>
      </c>
      <c r="B36" s="6"/>
      <c r="C36" s="13">
        <v>1651293</v>
      </c>
      <c r="D36" s="14">
        <v>1613259</v>
      </c>
      <c r="E36" s="14">
        <v>1717556</v>
      </c>
      <c r="F36" s="14">
        <v>2470653</v>
      </c>
      <c r="G36" s="36">
        <v>1398091</v>
      </c>
      <c r="H36" s="14">
        <v>1289594</v>
      </c>
      <c r="I36" s="15">
        <v>2287509</v>
      </c>
      <c r="J36" s="14">
        <v>489478</v>
      </c>
      <c r="K36" s="161">
        <v>517371</v>
      </c>
      <c r="M36" s="135">
        <f>C36/C45</f>
        <v>6.4661011652893299E-2</v>
      </c>
      <c r="N36" s="135">
        <f>D36/D45</f>
        <v>5.8229196925587742E-2</v>
      </c>
      <c r="O36" s="135">
        <f>E36/E45</f>
        <v>5.9161460570473556E-2</v>
      </c>
      <c r="P36" s="135">
        <f>F36/F45</f>
        <v>7.3176806370374395E-2</v>
      </c>
      <c r="Q36" s="135">
        <f t="shared" ref="Q36:R36" si="31">G36/G45</f>
        <v>7.8258377453426564E-2</v>
      </c>
      <c r="R36" s="135">
        <f t="shared" si="31"/>
        <v>7.320443517855045E-2</v>
      </c>
      <c r="S36" s="135">
        <f>I36/I45</f>
        <v>7.6710576242551343E-2</v>
      </c>
      <c r="T36" s="135">
        <f>J36/J45</f>
        <v>7.7880882876366533E-2</v>
      </c>
      <c r="U36" s="328">
        <f>K36/K45</f>
        <v>7.170107374703874E-2</v>
      </c>
      <c r="W36" s="102">
        <f t="shared" si="2"/>
        <v>5.6985196474611727E-2</v>
      </c>
      <c r="X36" s="101">
        <f t="shared" si="3"/>
        <v>-0.61798091293277935</v>
      </c>
    </row>
    <row r="37" spans="1:24" ht="20.100000000000001" customHeight="1" x14ac:dyDescent="0.25">
      <c r="A37" s="24"/>
      <c r="B37" t="s">
        <v>95</v>
      </c>
      <c r="C37" s="10">
        <v>1525552</v>
      </c>
      <c r="D37" s="11">
        <v>1492652</v>
      </c>
      <c r="E37" s="11">
        <v>1606304</v>
      </c>
      <c r="F37" s="11">
        <v>2231083</v>
      </c>
      <c r="G37" s="35">
        <v>1279635</v>
      </c>
      <c r="H37" s="11">
        <v>1170475</v>
      </c>
      <c r="I37" s="12">
        <v>2101553</v>
      </c>
      <c r="J37" s="11">
        <v>442188</v>
      </c>
      <c r="K37" s="162">
        <v>473350</v>
      </c>
      <c r="M37" s="77">
        <f>C37/C36</f>
        <v>0.92385300488768496</v>
      </c>
      <c r="N37" s="77">
        <f>D37/D36</f>
        <v>0.92524015052759667</v>
      </c>
      <c r="O37" s="77">
        <f>E37/E36</f>
        <v>0.9352265661206971</v>
      </c>
      <c r="P37" s="77">
        <f>F37/F36</f>
        <v>0.90303373237763462</v>
      </c>
      <c r="Q37" s="77">
        <f t="shared" ref="Q37:R37" si="32">G37/G36</f>
        <v>0.91527304016691335</v>
      </c>
      <c r="R37" s="77">
        <f t="shared" si="32"/>
        <v>0.90763061862880878</v>
      </c>
      <c r="S37" s="77">
        <f>I37/I36</f>
        <v>0.91870807939990617</v>
      </c>
      <c r="T37" s="77">
        <f>J37/J36</f>
        <v>0.90338687336305212</v>
      </c>
      <c r="U37" s="329">
        <f>K37/K36</f>
        <v>0.91491405587093211</v>
      </c>
      <c r="W37" s="107">
        <f t="shared" si="2"/>
        <v>7.0472287805186939E-2</v>
      </c>
      <c r="X37" s="104">
        <f t="shared" si="3"/>
        <v>1.1527182507879985</v>
      </c>
    </row>
    <row r="38" spans="1:24" ht="20.100000000000001" customHeight="1" thickBot="1" x14ac:dyDescent="0.3">
      <c r="A38" s="24"/>
      <c r="B38" t="s">
        <v>96</v>
      </c>
      <c r="C38" s="10">
        <v>125741</v>
      </c>
      <c r="D38" s="11">
        <v>120607</v>
      </c>
      <c r="E38" s="11">
        <v>111252</v>
      </c>
      <c r="F38" s="11">
        <v>239570</v>
      </c>
      <c r="G38" s="35">
        <v>118456</v>
      </c>
      <c r="H38" s="11">
        <v>119119</v>
      </c>
      <c r="I38" s="12">
        <v>185956</v>
      </c>
      <c r="J38" s="11">
        <v>47290</v>
      </c>
      <c r="K38" s="162">
        <v>44021</v>
      </c>
      <c r="M38" s="77">
        <f>C38/C36</f>
        <v>7.6146995112315013E-2</v>
      </c>
      <c r="N38" s="77">
        <f>D38/D36</f>
        <v>7.4759849472403384E-2</v>
      </c>
      <c r="O38" s="77">
        <f>E38/E36</f>
        <v>6.4773433879302914E-2</v>
      </c>
      <c r="P38" s="77">
        <f>F38/F36</f>
        <v>9.6966267622365418E-2</v>
      </c>
      <c r="Q38" s="77">
        <f t="shared" ref="Q38:R38" si="33">G38/G36</f>
        <v>8.4726959833086687E-2</v>
      </c>
      <c r="R38" s="77">
        <f t="shared" si="33"/>
        <v>9.2369381371191245E-2</v>
      </c>
      <c r="S38" s="77">
        <f>I38/I36</f>
        <v>8.1291920600093812E-2</v>
      </c>
      <c r="T38" s="77">
        <f>J38/J36</f>
        <v>9.6613126636947932E-2</v>
      </c>
      <c r="U38" s="329">
        <f>K38/K36</f>
        <v>8.508594412906792E-2</v>
      </c>
      <c r="W38" s="105">
        <f t="shared" si="2"/>
        <v>-6.912666525692536E-2</v>
      </c>
      <c r="X38" s="104">
        <f t="shared" si="3"/>
        <v>-1.1527182507880012</v>
      </c>
    </row>
    <row r="39" spans="1:24" ht="20.100000000000001" customHeight="1" thickBot="1" x14ac:dyDescent="0.3">
      <c r="A39" s="5" t="s">
        <v>6</v>
      </c>
      <c r="B39" s="6"/>
      <c r="C39" s="13">
        <v>9967668</v>
      </c>
      <c r="D39" s="14">
        <v>10737419</v>
      </c>
      <c r="E39" s="14">
        <v>11617205</v>
      </c>
      <c r="F39" s="14">
        <v>12516191</v>
      </c>
      <c r="G39" s="36">
        <v>6007548</v>
      </c>
      <c r="H39" s="14">
        <v>5590468</v>
      </c>
      <c r="I39" s="15">
        <v>9395232</v>
      </c>
      <c r="J39" s="14">
        <v>1973409</v>
      </c>
      <c r="K39" s="161">
        <v>2420606</v>
      </c>
      <c r="M39" s="135">
        <f>C39/C45</f>
        <v>0.39031201410056948</v>
      </c>
      <c r="N39" s="135">
        <f>D39/D45</f>
        <v>0.38755790943893537</v>
      </c>
      <c r="O39" s="135">
        <f>E39/E45</f>
        <v>0.40015627760993427</v>
      </c>
      <c r="P39" s="135">
        <f>F39/F45</f>
        <v>0.3707096404479393</v>
      </c>
      <c r="Q39" s="135">
        <f t="shared" ref="Q39:R39" si="34">G39/G45</f>
        <v>0.33627350362285274</v>
      </c>
      <c r="R39" s="135">
        <f t="shared" si="34"/>
        <v>0.31734565477488313</v>
      </c>
      <c r="S39" s="135">
        <f>I39/I45</f>
        <v>0.31506484156016795</v>
      </c>
      <c r="T39" s="135">
        <f>J39/J45</f>
        <v>0.31398926038793901</v>
      </c>
      <c r="U39" s="328">
        <f>K39/K45</f>
        <v>0.33546536106299818</v>
      </c>
      <c r="W39" s="102">
        <f t="shared" si="2"/>
        <v>0.22661141202862661</v>
      </c>
      <c r="X39" s="130">
        <f t="shared" si="3"/>
        <v>2.1476100675059175</v>
      </c>
    </row>
    <row r="40" spans="1:24" ht="20.100000000000001" customHeight="1" x14ac:dyDescent="0.25">
      <c r="A40" s="24"/>
      <c r="B40" t="s">
        <v>95</v>
      </c>
      <c r="C40" s="10">
        <v>7747050</v>
      </c>
      <c r="D40" s="11">
        <v>8595176</v>
      </c>
      <c r="E40" s="11">
        <v>9177628</v>
      </c>
      <c r="F40" s="11">
        <v>9640990</v>
      </c>
      <c r="G40" s="35">
        <v>4686520</v>
      </c>
      <c r="H40" s="11">
        <v>4515636</v>
      </c>
      <c r="I40" s="12">
        <v>7613520</v>
      </c>
      <c r="J40" s="11">
        <v>1595971</v>
      </c>
      <c r="K40" s="162">
        <v>1919951</v>
      </c>
      <c r="M40" s="77">
        <f>C40/C39</f>
        <v>0.77721790091724563</v>
      </c>
      <c r="N40" s="77">
        <f>D40/D39</f>
        <v>0.80048808750035738</v>
      </c>
      <c r="O40" s="77">
        <f>E40/E39</f>
        <v>0.79000310315605171</v>
      </c>
      <c r="P40" s="77">
        <f>F40/F39</f>
        <v>0.77028146981777446</v>
      </c>
      <c r="Q40" s="77">
        <f t="shared" ref="Q40:R40" si="35">G40/G39</f>
        <v>0.78010529420655483</v>
      </c>
      <c r="R40" s="77">
        <f t="shared" si="35"/>
        <v>0.80773845767474206</v>
      </c>
      <c r="S40" s="77">
        <f>I40/I39</f>
        <v>0.81035997833794848</v>
      </c>
      <c r="T40" s="77">
        <f>J40/J39</f>
        <v>0.80873807710413803</v>
      </c>
      <c r="U40" s="329">
        <f>K40/K39</f>
        <v>0.79316956167174668</v>
      </c>
      <c r="W40" s="107">
        <f t="shared" si="2"/>
        <v>0.202998676041106</v>
      </c>
      <c r="X40" s="104">
        <f t="shared" si="3"/>
        <v>-1.556851543239135</v>
      </c>
    </row>
    <row r="41" spans="1:24" ht="20.100000000000001" customHeight="1" thickBot="1" x14ac:dyDescent="0.3">
      <c r="A41" s="24"/>
      <c r="B41" t="s">
        <v>96</v>
      </c>
      <c r="C41" s="10">
        <v>2220618</v>
      </c>
      <c r="D41" s="11">
        <v>2142243</v>
      </c>
      <c r="E41" s="11">
        <v>2439577</v>
      </c>
      <c r="F41" s="11">
        <v>2875201</v>
      </c>
      <c r="G41" s="35">
        <v>1321028</v>
      </c>
      <c r="H41" s="11">
        <v>1074832</v>
      </c>
      <c r="I41" s="12">
        <v>1781712</v>
      </c>
      <c r="J41" s="11">
        <v>377438</v>
      </c>
      <c r="K41" s="162">
        <v>500655</v>
      </c>
      <c r="M41" s="77">
        <f>C41/C39</f>
        <v>0.22278209908275437</v>
      </c>
      <c r="N41" s="77">
        <f>D41/D39</f>
        <v>0.19951191249964262</v>
      </c>
      <c r="O41" s="77">
        <f>E41/E39</f>
        <v>0.20999689684394826</v>
      </c>
      <c r="P41" s="77">
        <f>F41/F39</f>
        <v>0.22971853018222557</v>
      </c>
      <c r="Q41" s="77">
        <f t="shared" ref="Q41:R41" si="36">G41/G39</f>
        <v>0.21989470579344517</v>
      </c>
      <c r="R41" s="77">
        <f t="shared" si="36"/>
        <v>0.19226154232525791</v>
      </c>
      <c r="S41" s="77">
        <f>I41/I39</f>
        <v>0.18964002166205157</v>
      </c>
      <c r="T41" s="77">
        <f>J41/J39</f>
        <v>0.19126192289586194</v>
      </c>
      <c r="U41" s="329">
        <f>K41/K39</f>
        <v>0.20683043832825335</v>
      </c>
      <c r="W41" s="105">
        <f t="shared" si="2"/>
        <v>0.32645626566482444</v>
      </c>
      <c r="X41" s="104">
        <f t="shared" si="3"/>
        <v>1.5568515432391405</v>
      </c>
    </row>
    <row r="42" spans="1:24" ht="20.100000000000001" customHeight="1" thickBot="1" x14ac:dyDescent="0.3">
      <c r="A42" s="5" t="s">
        <v>7</v>
      </c>
      <c r="B42" s="6"/>
      <c r="C42" s="13">
        <v>193958</v>
      </c>
      <c r="D42" s="14">
        <v>292407</v>
      </c>
      <c r="E42" s="14">
        <v>385323</v>
      </c>
      <c r="F42" s="14">
        <v>311761</v>
      </c>
      <c r="G42" s="36">
        <v>127623</v>
      </c>
      <c r="H42" s="14">
        <v>107274</v>
      </c>
      <c r="I42" s="15">
        <v>182756</v>
      </c>
      <c r="J42" s="14">
        <v>34291</v>
      </c>
      <c r="K42" s="161">
        <v>29124</v>
      </c>
      <c r="M42" s="135">
        <f>C42/C45</f>
        <v>7.5949698195122723E-3</v>
      </c>
      <c r="N42" s="135">
        <f>D42/D45</f>
        <v>1.0554179326084859E-2</v>
      </c>
      <c r="O42" s="135">
        <f>E42/E45</f>
        <v>1.3272505508639358E-2</v>
      </c>
      <c r="P42" s="135">
        <f>F42/F45</f>
        <v>9.2338642176114129E-3</v>
      </c>
      <c r="Q42" s="135">
        <f t="shared" ref="Q42:R42" si="37">G42/G45</f>
        <v>7.1437187606090431E-3</v>
      </c>
      <c r="R42" s="135">
        <f t="shared" si="37"/>
        <v>6.0894611632372839E-3</v>
      </c>
      <c r="S42" s="135">
        <f>I42/I45</f>
        <v>6.1286395252581364E-3</v>
      </c>
      <c r="T42" s="135">
        <f>J42/J45</f>
        <v>5.4560436929003654E-3</v>
      </c>
      <c r="U42" s="328">
        <f>K42/K45</f>
        <v>4.0362178626338861E-3</v>
      </c>
      <c r="W42" s="64">
        <f t="shared" si="2"/>
        <v>-0.15068093668892713</v>
      </c>
      <c r="X42" s="130">
        <f t="shared" si="3"/>
        <v>-0.14198258302664793</v>
      </c>
    </row>
    <row r="43" spans="1:24" ht="20.100000000000001" customHeight="1" x14ac:dyDescent="0.25">
      <c r="A43" s="24"/>
      <c r="B43" t="s">
        <v>95</v>
      </c>
      <c r="C43" s="10">
        <v>189421</v>
      </c>
      <c r="D43" s="11">
        <v>287006</v>
      </c>
      <c r="E43" s="11">
        <v>380934</v>
      </c>
      <c r="F43" s="11">
        <v>306722</v>
      </c>
      <c r="G43" s="35">
        <v>124443</v>
      </c>
      <c r="H43" s="11">
        <v>106586</v>
      </c>
      <c r="I43" s="12">
        <v>173357</v>
      </c>
      <c r="J43" s="11">
        <v>32342</v>
      </c>
      <c r="K43" s="162">
        <v>28916</v>
      </c>
      <c r="M43" s="77">
        <f>C43/C42</f>
        <v>0.97660833788758394</v>
      </c>
      <c r="N43" s="77">
        <f>D43/D42</f>
        <v>0.98152916995831152</v>
      </c>
      <c r="O43" s="77">
        <f>E43/E42</f>
        <v>0.98860955613861612</v>
      </c>
      <c r="P43" s="77">
        <f>F43/F42</f>
        <v>0.98383697768482914</v>
      </c>
      <c r="Q43" s="77">
        <f t="shared" ref="Q43:R43" si="38">G43/G42</f>
        <v>0.97508286123974519</v>
      </c>
      <c r="R43" s="77">
        <f t="shared" si="38"/>
        <v>0.99358651677013998</v>
      </c>
      <c r="S43" s="77">
        <f>I43/I42</f>
        <v>0.94857077195823936</v>
      </c>
      <c r="T43" s="77">
        <f>J43/J42</f>
        <v>0.94316292904843835</v>
      </c>
      <c r="U43" s="329">
        <f>K43/K42</f>
        <v>0.9928581238840819</v>
      </c>
      <c r="W43" s="107">
        <f t="shared" si="2"/>
        <v>-0.10593036917939522</v>
      </c>
      <c r="X43" s="104">
        <f t="shared" si="3"/>
        <v>4.9695194835643548</v>
      </c>
    </row>
    <row r="44" spans="1:24" ht="20.100000000000001" customHeight="1" thickBot="1" x14ac:dyDescent="0.3">
      <c r="A44" s="24"/>
      <c r="B44" t="s">
        <v>96</v>
      </c>
      <c r="C44" s="10">
        <v>4537</v>
      </c>
      <c r="D44" s="11">
        <v>5401</v>
      </c>
      <c r="E44" s="11">
        <v>4389</v>
      </c>
      <c r="F44" s="11">
        <v>5039</v>
      </c>
      <c r="G44" s="35">
        <v>3180</v>
      </c>
      <c r="H44" s="11">
        <v>688</v>
      </c>
      <c r="I44" s="12">
        <v>9399</v>
      </c>
      <c r="J44" s="11">
        <v>1949</v>
      </c>
      <c r="K44" s="162">
        <v>208</v>
      </c>
      <c r="M44" s="77">
        <f>C44/C42</f>
        <v>2.3391662112416091E-2</v>
      </c>
      <c r="N44" s="77">
        <f>D44/D42</f>
        <v>1.8470830041688469E-2</v>
      </c>
      <c r="O44" s="77">
        <f>E44/E42</f>
        <v>1.1390443861383825E-2</v>
      </c>
      <c r="P44" s="77">
        <f>F44/F42</f>
        <v>1.6163022315170916E-2</v>
      </c>
      <c r="Q44" s="77">
        <f t="shared" ref="Q44:R44" si="39">G44/G42</f>
        <v>2.4917138760254812E-2</v>
      </c>
      <c r="R44" s="77">
        <f t="shared" si="39"/>
        <v>6.4134832298599845E-3</v>
      </c>
      <c r="S44" s="77">
        <f>I44/I42</f>
        <v>5.1429228041760595E-2</v>
      </c>
      <c r="T44" s="77">
        <f>J44/J42</f>
        <v>5.6837070951561632E-2</v>
      </c>
      <c r="U44" s="329">
        <f>K44/K42</f>
        <v>7.1418761159181433E-3</v>
      </c>
      <c r="W44" s="105">
        <f t="shared" si="2"/>
        <v>-0.89327860441251927</v>
      </c>
      <c r="X44" s="104">
        <f t="shared" si="3"/>
        <v>-4.9695194835643486</v>
      </c>
    </row>
    <row r="45" spans="1:24" ht="20.100000000000001" customHeight="1" thickBot="1" x14ac:dyDescent="0.3">
      <c r="A45" s="74" t="s">
        <v>21</v>
      </c>
      <c r="B45" s="100"/>
      <c r="C45" s="83">
        <f t="shared" ref="C45:F46" si="40">C7+C10+C13+C16+C18+C21+C24+C27+C30+C33+C36+C39+C42</f>
        <v>25537692</v>
      </c>
      <c r="D45" s="84">
        <f t="shared" si="40"/>
        <v>27705328</v>
      </c>
      <c r="E45" s="84">
        <f t="shared" si="40"/>
        <v>29031670</v>
      </c>
      <c r="F45" s="84">
        <f t="shared" si="40"/>
        <v>33762788</v>
      </c>
      <c r="G45" s="84">
        <f t="shared" ref="G45" si="41">G7+G10+G13+G16+G18+G21+G24+G27+G30+G33+G36+G39+G42</f>
        <v>17865065</v>
      </c>
      <c r="H45" s="84">
        <f t="shared" ref="H45:K46" si="42">H7+H10+H13+H16+H18+H21+H24+H27+H30+H33+H36+H39+H42</f>
        <v>17616337</v>
      </c>
      <c r="I45" s="84">
        <f t="shared" si="42"/>
        <v>29819995</v>
      </c>
      <c r="J45" s="191">
        <f t="shared" si="42"/>
        <v>6284957</v>
      </c>
      <c r="K45" s="189">
        <f t="shared" si="42"/>
        <v>7215666</v>
      </c>
      <c r="M45" s="89">
        <f>M7+M10+M13+M16+M18+M21+M24+M27+M30+M33+M36+M39+M42</f>
        <v>1</v>
      </c>
      <c r="N45" s="89">
        <f t="shared" ref="N45:T45" si="43">N7+N10+N13+N16+N18+N21+N24+N27+N30+N33+N36+N39+N42</f>
        <v>0.99999999999999978</v>
      </c>
      <c r="O45" s="89">
        <f t="shared" si="43"/>
        <v>1</v>
      </c>
      <c r="P45" s="89">
        <f t="shared" si="43"/>
        <v>1</v>
      </c>
      <c r="Q45" s="89">
        <f t="shared" ref="Q45:R45" si="44">Q7+Q10+Q13+Q16+Q18+Q21+Q24+Q27+Q30+Q33+Q36+Q39+Q42</f>
        <v>1.0000000000000002</v>
      </c>
      <c r="R45" s="89">
        <f t="shared" si="44"/>
        <v>1.0000000000000002</v>
      </c>
      <c r="S45" s="89">
        <f t="shared" si="43"/>
        <v>1.0000000000000002</v>
      </c>
      <c r="T45" s="89">
        <f t="shared" si="43"/>
        <v>1</v>
      </c>
      <c r="U45" s="330">
        <f>U7+U10+U13+U16+U18+U21+U24+U27+U30+U33+U36+U39+U42</f>
        <v>0.99999999999999989</v>
      </c>
      <c r="W45" s="93">
        <f t="shared" si="2"/>
        <v>0.14808518180792646</v>
      </c>
      <c r="X45" s="133">
        <f t="shared" si="3"/>
        <v>-1.1102230246251565E-14</v>
      </c>
    </row>
    <row r="46" spans="1:24" ht="20.100000000000001" customHeight="1" x14ac:dyDescent="0.25">
      <c r="A46" s="24"/>
      <c r="B46" t="s">
        <v>95</v>
      </c>
      <c r="C46" s="318">
        <f t="shared" si="40"/>
        <v>13525843</v>
      </c>
      <c r="D46" s="319">
        <f t="shared" si="40"/>
        <v>14240476</v>
      </c>
      <c r="E46" s="319">
        <f t="shared" si="40"/>
        <v>15953957</v>
      </c>
      <c r="F46" s="319">
        <f t="shared" si="40"/>
        <v>18481841</v>
      </c>
      <c r="G46" s="319">
        <f t="shared" ref="G46" si="45">G8+G11+G14+G17+G19+G22+G25+G28+G31+G34+G37+G40+G43</f>
        <v>9386857</v>
      </c>
      <c r="H46" s="319">
        <f t="shared" si="42"/>
        <v>9274019</v>
      </c>
      <c r="I46" s="251">
        <f t="shared" si="42"/>
        <v>15749853</v>
      </c>
      <c r="J46" s="319">
        <f t="shared" si="42"/>
        <v>3472079</v>
      </c>
      <c r="K46" s="190">
        <f t="shared" si="42"/>
        <v>3732685</v>
      </c>
      <c r="M46" s="96">
        <f>C46/C45</f>
        <v>0.52964234199394367</v>
      </c>
      <c r="N46" s="96">
        <f>D46/D45</f>
        <v>0.51399774079556104</v>
      </c>
      <c r="O46" s="96">
        <f>E46/E45</f>
        <v>0.54953631671894865</v>
      </c>
      <c r="P46" s="96">
        <f>F46/F45</f>
        <v>0.54740269079674342</v>
      </c>
      <c r="Q46" s="96">
        <f t="shared" ref="Q46:R46" si="46">G46/G45</f>
        <v>0.52543088984003139</v>
      </c>
      <c r="R46" s="96">
        <f t="shared" si="46"/>
        <v>0.52644423185137745</v>
      </c>
      <c r="S46" s="96">
        <f>I46/I45</f>
        <v>0.52816417306575669</v>
      </c>
      <c r="T46" s="96">
        <f>J46/J45</f>
        <v>0.552442761342679</v>
      </c>
      <c r="U46" s="329">
        <f>K46/K45</f>
        <v>0.51730290731306017</v>
      </c>
      <c r="W46" s="107">
        <f t="shared" si="2"/>
        <v>7.5057623976873794E-2</v>
      </c>
      <c r="X46" s="104">
        <f t="shared" si="3"/>
        <v>-3.5139854029618833</v>
      </c>
    </row>
    <row r="47" spans="1:24" ht="20.100000000000001" customHeight="1" thickBot="1" x14ac:dyDescent="0.3">
      <c r="A47" s="31"/>
      <c r="B47" s="25" t="s">
        <v>96</v>
      </c>
      <c r="C47" s="32">
        <f t="shared" ref="C47:F47" si="47">C9+C12+C15+C20+C23+C26+C29+C32+C35+C38+C41+C44</f>
        <v>12011849</v>
      </c>
      <c r="D47" s="33">
        <f t="shared" si="47"/>
        <v>13464852</v>
      </c>
      <c r="E47" s="33">
        <f t="shared" si="47"/>
        <v>13077713</v>
      </c>
      <c r="F47" s="33">
        <f t="shared" si="47"/>
        <v>15280947</v>
      </c>
      <c r="G47" s="33">
        <f t="shared" ref="G47" si="48">G9+G12+G15+G20+G23+G26+G29+G32+G35+G38+G41+G44</f>
        <v>8478208</v>
      </c>
      <c r="H47" s="33">
        <f t="shared" ref="H47:K47" si="49">H9+H12+H15+H20+H23+H26+H29+H32+H35+H38+H41+H44</f>
        <v>8342318</v>
      </c>
      <c r="I47" s="43">
        <f t="shared" si="49"/>
        <v>14070142</v>
      </c>
      <c r="J47" s="33">
        <f t="shared" si="49"/>
        <v>2812878</v>
      </c>
      <c r="K47" s="163">
        <f t="shared" si="49"/>
        <v>3482981</v>
      </c>
      <c r="M47" s="236">
        <f>C47/C45</f>
        <v>0.47035765800605628</v>
      </c>
      <c r="N47" s="236">
        <f>D47/D45</f>
        <v>0.48600225920443896</v>
      </c>
      <c r="O47" s="236">
        <f>E47/E45</f>
        <v>0.45046368328105135</v>
      </c>
      <c r="P47" s="236">
        <f>F47/F45</f>
        <v>0.45259730920325658</v>
      </c>
      <c r="Q47" s="236">
        <f t="shared" ref="Q47:R47" si="50">G47/G45</f>
        <v>0.47456911015996861</v>
      </c>
      <c r="R47" s="236">
        <f t="shared" si="50"/>
        <v>0.47355576814862249</v>
      </c>
      <c r="S47" s="236">
        <f>I47/I45</f>
        <v>0.47183582693424331</v>
      </c>
      <c r="T47" s="236">
        <f>J47/J45</f>
        <v>0.44755723865732094</v>
      </c>
      <c r="U47" s="331">
        <f>K47/K45</f>
        <v>0.48269709268693978</v>
      </c>
      <c r="W47" s="105">
        <f t="shared" si="2"/>
        <v>0.23822682675892803</v>
      </c>
      <c r="X47" s="106">
        <f t="shared" si="3"/>
        <v>3.5139854029618833</v>
      </c>
    </row>
    <row r="50" spans="1:24" x14ac:dyDescent="0.25">
      <c r="A50" s="1" t="s">
        <v>23</v>
      </c>
      <c r="M50" s="1" t="s">
        <v>25</v>
      </c>
    </row>
    <row r="51" spans="1:24" ht="15.75" thickBot="1" x14ac:dyDescent="0.3"/>
    <row r="52" spans="1:24" ht="24" customHeight="1" x14ac:dyDescent="0.25">
      <c r="A52" s="395" t="s">
        <v>37</v>
      </c>
      <c r="B52" s="415"/>
      <c r="C52" s="397">
        <v>2016</v>
      </c>
      <c r="D52" s="392">
        <v>2017</v>
      </c>
      <c r="E52" s="407">
        <v>2018</v>
      </c>
      <c r="F52" s="392">
        <v>2019</v>
      </c>
      <c r="G52" s="392">
        <v>2020</v>
      </c>
      <c r="H52" s="392">
        <v>2021</v>
      </c>
      <c r="I52" s="401">
        <v>2022</v>
      </c>
      <c r="J52" s="403" t="str">
        <f>J5</f>
        <v>janeiro - março</v>
      </c>
      <c r="K52" s="404"/>
      <c r="M52" s="423">
        <v>2016</v>
      </c>
      <c r="N52" s="392">
        <v>2017</v>
      </c>
      <c r="O52" s="392">
        <v>2018</v>
      </c>
      <c r="P52" s="401">
        <v>2019</v>
      </c>
      <c r="Q52" s="425">
        <v>2020</v>
      </c>
      <c r="R52" s="401">
        <v>2021</v>
      </c>
      <c r="S52" s="401">
        <v>2022</v>
      </c>
      <c r="T52" s="403" t="str">
        <f>J52</f>
        <v>janeiro - março</v>
      </c>
      <c r="U52" s="404"/>
      <c r="W52" s="421" t="s">
        <v>91</v>
      </c>
      <c r="X52" s="422"/>
    </row>
    <row r="53" spans="1:24" ht="21.75" customHeight="1" thickBot="1" x14ac:dyDescent="0.3">
      <c r="A53" s="416"/>
      <c r="B53" s="417"/>
      <c r="C53" s="411">
        <v>2016</v>
      </c>
      <c r="D53" s="394">
        <v>2017</v>
      </c>
      <c r="E53" s="414"/>
      <c r="F53" s="394"/>
      <c r="G53" s="394"/>
      <c r="H53" s="394">
        <v>2018</v>
      </c>
      <c r="I53" s="420"/>
      <c r="J53" s="167">
        <v>2022</v>
      </c>
      <c r="K53" s="169">
        <v>2023</v>
      </c>
      <c r="M53" s="424"/>
      <c r="N53" s="394"/>
      <c r="O53" s="394"/>
      <c r="P53" s="420"/>
      <c r="Q53" s="426"/>
      <c r="R53" s="420"/>
      <c r="S53" s="420"/>
      <c r="T53" s="167">
        <v>2022</v>
      </c>
      <c r="U53" s="169">
        <v>2023</v>
      </c>
      <c r="W53" s="131" t="s">
        <v>0</v>
      </c>
      <c r="X53" s="132" t="s">
        <v>38</v>
      </c>
    </row>
    <row r="54" spans="1:24" ht="20.100000000000001" customHeight="1" thickBot="1" x14ac:dyDescent="0.3">
      <c r="A54" s="5" t="s">
        <v>10</v>
      </c>
      <c r="B54" s="6"/>
      <c r="C54" s="13">
        <v>39218341</v>
      </c>
      <c r="D54" s="14">
        <v>48114799</v>
      </c>
      <c r="E54" s="14">
        <v>49046966</v>
      </c>
      <c r="F54" s="14">
        <v>53546141</v>
      </c>
      <c r="G54" s="14">
        <v>29556331</v>
      </c>
      <c r="H54" s="14">
        <v>30198890</v>
      </c>
      <c r="I54" s="15">
        <v>53516688</v>
      </c>
      <c r="J54" s="14">
        <v>9390627</v>
      </c>
      <c r="K54" s="161">
        <v>12425616</v>
      </c>
      <c r="M54" s="135">
        <f>C54/C92</f>
        <v>0.15591700650219709</v>
      </c>
      <c r="N54" s="135">
        <f>D54/D92</f>
        <v>0.16680384345256438</v>
      </c>
      <c r="O54" s="135">
        <f>E54/E92</f>
        <v>0.15623242097362919</v>
      </c>
      <c r="P54" s="135">
        <f>F54/F92</f>
        <v>0.15243562295718163</v>
      </c>
      <c r="Q54" s="135">
        <f t="shared" ref="Q54:R54" si="51">G54/G92</f>
        <v>0.15802169215331374</v>
      </c>
      <c r="R54" s="135">
        <f t="shared" si="51"/>
        <v>0.16080249357392046</v>
      </c>
      <c r="S54" s="135">
        <f>I54/I92</f>
        <v>0.15776685799646809</v>
      </c>
      <c r="T54" s="135">
        <f>J54/J92</f>
        <v>0.13888285065718853</v>
      </c>
      <c r="U54" s="328">
        <f>K54/K92</f>
        <v>0.14897524023569364</v>
      </c>
      <c r="W54" s="102">
        <f>(K54-J54)/J54</f>
        <v>0.32319343532652295</v>
      </c>
      <c r="X54" s="101">
        <f>(U54-T54)*100</f>
        <v>1.0092389578505112</v>
      </c>
    </row>
    <row r="55" spans="1:24" ht="20.100000000000001" customHeight="1" x14ac:dyDescent="0.25">
      <c r="A55" s="24"/>
      <c r="B55" t="s">
        <v>95</v>
      </c>
      <c r="C55" s="10">
        <v>1318335</v>
      </c>
      <c r="D55" s="11">
        <v>1066465</v>
      </c>
      <c r="E55" s="11">
        <v>2255810</v>
      </c>
      <c r="F55" s="11">
        <v>2498668</v>
      </c>
      <c r="G55" s="11">
        <v>1363575</v>
      </c>
      <c r="H55" s="11">
        <v>3136716</v>
      </c>
      <c r="I55" s="12">
        <v>5184851</v>
      </c>
      <c r="J55" s="11">
        <v>1048529</v>
      </c>
      <c r="K55" s="162">
        <v>1413864</v>
      </c>
      <c r="M55" s="77">
        <f>C55/C54</f>
        <v>3.3615266897699725E-2</v>
      </c>
      <c r="N55" s="77">
        <f>D55/D54</f>
        <v>2.2165009979569904E-2</v>
      </c>
      <c r="O55" s="77">
        <f>E55/E54</f>
        <v>4.5992855093218203E-2</v>
      </c>
      <c r="P55" s="77">
        <f>F55/F54</f>
        <v>4.6663829611922919E-2</v>
      </c>
      <c r="Q55" s="77">
        <f t="shared" ref="Q55:R55" si="52">G55/G54</f>
        <v>4.6134785809510657E-2</v>
      </c>
      <c r="R55" s="77">
        <f t="shared" si="52"/>
        <v>0.10386858589835586</v>
      </c>
      <c r="S55" s="77">
        <f>I55/I54</f>
        <v>9.6882882587950886E-2</v>
      </c>
      <c r="T55" s="77">
        <f>J55/J54</f>
        <v>0.11165697455558612</v>
      </c>
      <c r="U55" s="329">
        <f>K55/K54</f>
        <v>0.11378622999455319</v>
      </c>
      <c r="W55" s="107">
        <f t="shared" ref="W55:W94" si="53">(K55-J55)/J55</f>
        <v>0.34842622378589433</v>
      </c>
      <c r="X55" s="104">
        <f t="shared" ref="X55:X94" si="54">(U55-T55)*100</f>
        <v>0.21292554389670676</v>
      </c>
    </row>
    <row r="56" spans="1:24" ht="20.100000000000001" customHeight="1" thickBot="1" x14ac:dyDescent="0.3">
      <c r="A56" s="24"/>
      <c r="B56" t="s">
        <v>96</v>
      </c>
      <c r="C56" s="10">
        <v>37900006</v>
      </c>
      <c r="D56" s="11">
        <v>47048334</v>
      </c>
      <c r="E56" s="11">
        <v>46791156</v>
      </c>
      <c r="F56" s="11">
        <v>51047473</v>
      </c>
      <c r="G56" s="11">
        <v>28192756</v>
      </c>
      <c r="H56" s="11">
        <v>27062174</v>
      </c>
      <c r="I56" s="12">
        <v>48331837</v>
      </c>
      <c r="J56" s="11">
        <v>8342098</v>
      </c>
      <c r="K56" s="162">
        <v>11011752</v>
      </c>
      <c r="M56" s="77">
        <f>C56/C54</f>
        <v>0.96638473310230022</v>
      </c>
      <c r="N56" s="77">
        <f>D56/D54</f>
        <v>0.97783499002043006</v>
      </c>
      <c r="O56" s="77">
        <f>E56/E54</f>
        <v>0.95400714490678185</v>
      </c>
      <c r="P56" s="77">
        <f>F56/F54</f>
        <v>0.95333617038807705</v>
      </c>
      <c r="Q56" s="77">
        <f t="shared" ref="Q56:R56" si="55">G56/G54</f>
        <v>0.95386521419048931</v>
      </c>
      <c r="R56" s="77">
        <f t="shared" si="55"/>
        <v>0.8961314141016441</v>
      </c>
      <c r="S56" s="77">
        <f>I56/I54</f>
        <v>0.90311711741204914</v>
      </c>
      <c r="T56" s="77">
        <f>J56/J54</f>
        <v>0.8883430254444139</v>
      </c>
      <c r="U56" s="329">
        <f>K56/K54</f>
        <v>0.88621377000544677</v>
      </c>
      <c r="W56" s="105">
        <f t="shared" si="53"/>
        <v>0.32002189377300533</v>
      </c>
      <c r="X56" s="104">
        <f t="shared" si="54"/>
        <v>-0.2129255438967137</v>
      </c>
    </row>
    <row r="57" spans="1:24" ht="20.100000000000001" customHeight="1" thickBot="1" x14ac:dyDescent="0.3">
      <c r="A57" s="5" t="s">
        <v>18</v>
      </c>
      <c r="B57" s="6"/>
      <c r="C57" s="13">
        <v>1924359</v>
      </c>
      <c r="D57" s="14">
        <v>2915898</v>
      </c>
      <c r="E57" s="14">
        <v>1715135</v>
      </c>
      <c r="F57" s="14">
        <v>1891261</v>
      </c>
      <c r="G57" s="14">
        <v>999405</v>
      </c>
      <c r="H57" s="14">
        <v>873317</v>
      </c>
      <c r="I57" s="15">
        <v>1566207</v>
      </c>
      <c r="J57" s="14">
        <v>315444</v>
      </c>
      <c r="K57" s="161">
        <v>386617</v>
      </c>
      <c r="M57" s="135">
        <f>C57/C92</f>
        <v>7.6505096101735018E-3</v>
      </c>
      <c r="N57" s="135">
        <f>D57/D92</f>
        <v>1.010880235653994E-2</v>
      </c>
      <c r="O57" s="135">
        <f>E57/E92</f>
        <v>5.4633286255995018E-3</v>
      </c>
      <c r="P57" s="135">
        <f>F57/F92</f>
        <v>5.3840583714449622E-3</v>
      </c>
      <c r="Q57" s="135">
        <f t="shared" ref="Q57:R57" si="56">G57/G92</f>
        <v>5.3432771898001318E-3</v>
      </c>
      <c r="R57" s="135">
        <f t="shared" si="56"/>
        <v>4.6502222856699528E-3</v>
      </c>
      <c r="S57" s="135">
        <f>I57/I92</f>
        <v>4.6171683375113622E-3</v>
      </c>
      <c r="T57" s="135">
        <f>J57/J92</f>
        <v>4.6652648372367657E-3</v>
      </c>
      <c r="U57" s="328">
        <f>K57/K92</f>
        <v>4.6352921621111718E-3</v>
      </c>
      <c r="W57" s="102">
        <f t="shared" si="53"/>
        <v>0.22562800370271743</v>
      </c>
      <c r="X57" s="101">
        <f t="shared" si="54"/>
        <v>-2.9972675125593956E-3</v>
      </c>
    </row>
    <row r="58" spans="1:24" ht="20.100000000000001" customHeight="1" x14ac:dyDescent="0.25">
      <c r="A58" s="24"/>
      <c r="B58" t="s">
        <v>95</v>
      </c>
      <c r="C58" s="10">
        <v>1906735</v>
      </c>
      <c r="D58" s="11">
        <v>2806443</v>
      </c>
      <c r="E58" s="11">
        <v>1423090</v>
      </c>
      <c r="F58" s="11">
        <v>1302747</v>
      </c>
      <c r="G58" s="11">
        <v>682544</v>
      </c>
      <c r="H58" s="11">
        <v>519185</v>
      </c>
      <c r="I58" s="12">
        <v>1009814</v>
      </c>
      <c r="J58" s="11">
        <v>183044</v>
      </c>
      <c r="K58" s="162">
        <v>278572</v>
      </c>
      <c r="M58" s="77">
        <f>C58/C57</f>
        <v>0.99084162570497503</v>
      </c>
      <c r="N58" s="77">
        <f>D58/D57</f>
        <v>0.96246267873567592</v>
      </c>
      <c r="O58" s="77">
        <f>E58/E57</f>
        <v>0.82972477385162102</v>
      </c>
      <c r="P58" s="77">
        <f>F58/F57</f>
        <v>0.68882454616258681</v>
      </c>
      <c r="Q58" s="77">
        <f t="shared" ref="Q58:R58" si="57">G58/G57</f>
        <v>0.68295035546149963</v>
      </c>
      <c r="R58" s="77">
        <f t="shared" si="57"/>
        <v>0.59449775969092555</v>
      </c>
      <c r="S58" s="77">
        <f>I58/I57</f>
        <v>0.6447513004347446</v>
      </c>
      <c r="T58" s="77">
        <f>J58/J57</f>
        <v>0.58027415325699649</v>
      </c>
      <c r="U58" s="329">
        <f>K58/K57</f>
        <v>0.72053737937028117</v>
      </c>
      <c r="W58" s="107">
        <f t="shared" si="53"/>
        <v>0.52188544830751071</v>
      </c>
      <c r="X58" s="104">
        <f t="shared" si="54"/>
        <v>14.026322611328467</v>
      </c>
    </row>
    <row r="59" spans="1:24" ht="20.100000000000001" customHeight="1" thickBot="1" x14ac:dyDescent="0.3">
      <c r="A59" s="24"/>
      <c r="B59" t="s">
        <v>96</v>
      </c>
      <c r="C59" s="10">
        <v>17624</v>
      </c>
      <c r="D59" s="11">
        <v>109455</v>
      </c>
      <c r="E59" s="11">
        <v>292045</v>
      </c>
      <c r="F59" s="11">
        <v>588514</v>
      </c>
      <c r="G59" s="11">
        <v>316861</v>
      </c>
      <c r="H59" s="11">
        <v>354132</v>
      </c>
      <c r="I59" s="12">
        <v>556393</v>
      </c>
      <c r="J59" s="11">
        <v>132400</v>
      </c>
      <c r="K59" s="162">
        <v>108045</v>
      </c>
      <c r="M59" s="77">
        <f>C59/C57</f>
        <v>9.1583742950249927E-3</v>
      </c>
      <c r="N59" s="77">
        <f>D59/D57</f>
        <v>3.7537321264324061E-2</v>
      </c>
      <c r="O59" s="77">
        <f>E59/E57</f>
        <v>0.17027522614837898</v>
      </c>
      <c r="P59" s="77">
        <f>F59/F57</f>
        <v>0.31117545383741324</v>
      </c>
      <c r="Q59" s="77">
        <f t="shared" ref="Q59:R59" si="58">G59/G57</f>
        <v>0.31704964453850043</v>
      </c>
      <c r="R59" s="77">
        <f t="shared" si="58"/>
        <v>0.4055022403090745</v>
      </c>
      <c r="S59" s="77">
        <f>I59/I57</f>
        <v>0.3552486995652554</v>
      </c>
      <c r="T59" s="77">
        <f>J59/J57</f>
        <v>0.41972584674300351</v>
      </c>
      <c r="U59" s="329">
        <f>K59/K57</f>
        <v>0.27946262062971883</v>
      </c>
      <c r="W59" s="105">
        <f t="shared" si="53"/>
        <v>-0.18395015105740181</v>
      </c>
      <c r="X59" s="104">
        <f t="shared" si="54"/>
        <v>-14.026322611328467</v>
      </c>
    </row>
    <row r="60" spans="1:24" ht="20.100000000000001" customHeight="1" thickBot="1" x14ac:dyDescent="0.3">
      <c r="A60" s="5" t="s">
        <v>15</v>
      </c>
      <c r="B60" s="6"/>
      <c r="C60" s="13">
        <v>45568148</v>
      </c>
      <c r="D60" s="14">
        <v>61332118</v>
      </c>
      <c r="E60" s="14">
        <v>64429780</v>
      </c>
      <c r="F60" s="14">
        <v>74767147</v>
      </c>
      <c r="G60" s="14">
        <v>44240397</v>
      </c>
      <c r="H60" s="14">
        <v>46662195</v>
      </c>
      <c r="I60" s="15">
        <v>84119480</v>
      </c>
      <c r="J60" s="14">
        <v>16997846</v>
      </c>
      <c r="K60" s="161">
        <v>20884686</v>
      </c>
      <c r="M60" s="135">
        <f>C60/C92</f>
        <v>0.181161391503253</v>
      </c>
      <c r="N60" s="135">
        <f>D60/D92</f>
        <v>0.21262549614903734</v>
      </c>
      <c r="O60" s="135">
        <f>E60/E92</f>
        <v>0.20523227700156449</v>
      </c>
      <c r="P60" s="135">
        <f>F60/F92</f>
        <v>0.21284776861279647</v>
      </c>
      <c r="Q60" s="135">
        <f t="shared" ref="Q60:R60" si="59">G60/G92</f>
        <v>0.23652943917411076</v>
      </c>
      <c r="R60" s="135">
        <f t="shared" si="59"/>
        <v>0.24846599698308525</v>
      </c>
      <c r="S60" s="135">
        <f>I60/I92</f>
        <v>0.24798369540164253</v>
      </c>
      <c r="T60" s="135">
        <f>J60/J92</f>
        <v>0.25138995591155833</v>
      </c>
      <c r="U60" s="328">
        <f>K60/K92</f>
        <v>0.25039411439215792</v>
      </c>
      <c r="W60" s="102">
        <f t="shared" si="53"/>
        <v>0.22866662046473418</v>
      </c>
      <c r="X60" s="101">
        <f t="shared" si="54"/>
        <v>-9.9584151940040888E-2</v>
      </c>
    </row>
    <row r="61" spans="1:24" ht="20.100000000000001" customHeight="1" x14ac:dyDescent="0.25">
      <c r="A61" s="24"/>
      <c r="B61" t="s">
        <v>95</v>
      </c>
      <c r="C61" s="10">
        <v>4042105</v>
      </c>
      <c r="D61" s="11">
        <v>3394621</v>
      </c>
      <c r="E61" s="11">
        <v>2829257</v>
      </c>
      <c r="F61" s="11">
        <v>1593305</v>
      </c>
      <c r="G61" s="11">
        <v>712835</v>
      </c>
      <c r="H61" s="11">
        <v>1006075</v>
      </c>
      <c r="I61" s="12">
        <v>1984121</v>
      </c>
      <c r="J61" s="11">
        <v>505041</v>
      </c>
      <c r="K61" s="162">
        <v>471573</v>
      </c>
      <c r="M61" s="77">
        <f>C61/C60</f>
        <v>8.8704614460082945E-2</v>
      </c>
      <c r="N61" s="77">
        <f>D61/D60</f>
        <v>5.5348178257923521E-2</v>
      </c>
      <c r="O61" s="77">
        <f>E61/E60</f>
        <v>4.3912256102690402E-2</v>
      </c>
      <c r="P61" s="77">
        <f>F61/F60</f>
        <v>2.1310228675704316E-2</v>
      </c>
      <c r="Q61" s="77">
        <f t="shared" ref="Q61:R61" si="60">G61/G60</f>
        <v>1.6112762279235422E-2</v>
      </c>
      <c r="R61" s="77">
        <f t="shared" si="60"/>
        <v>2.1560815988189153E-2</v>
      </c>
      <c r="S61" s="77">
        <f>I61/I60</f>
        <v>2.3586938483214588E-2</v>
      </c>
      <c r="T61" s="77">
        <f>J61/J60</f>
        <v>2.9712058810275138E-2</v>
      </c>
      <c r="U61" s="329">
        <f>K61/K60</f>
        <v>2.2579846304608076E-2</v>
      </c>
      <c r="W61" s="107">
        <f t="shared" si="53"/>
        <v>-6.6267887161636382E-2</v>
      </c>
      <c r="X61" s="104">
        <f t="shared" si="54"/>
        <v>-0.71322125056670627</v>
      </c>
    </row>
    <row r="62" spans="1:24" ht="20.100000000000001" customHeight="1" thickBot="1" x14ac:dyDescent="0.3">
      <c r="A62" s="24"/>
      <c r="B62" t="s">
        <v>96</v>
      </c>
      <c r="C62" s="10">
        <v>41526043</v>
      </c>
      <c r="D62" s="11">
        <v>57937497</v>
      </c>
      <c r="E62" s="11">
        <v>61600523</v>
      </c>
      <c r="F62" s="11">
        <v>73173842</v>
      </c>
      <c r="G62" s="11">
        <v>43527562</v>
      </c>
      <c r="H62" s="11">
        <v>45656120</v>
      </c>
      <c r="I62" s="12">
        <v>82135359</v>
      </c>
      <c r="J62" s="11">
        <v>16492805</v>
      </c>
      <c r="K62" s="162">
        <v>20413113</v>
      </c>
      <c r="M62" s="77">
        <f>C62/C60</f>
        <v>0.91129538553991707</v>
      </c>
      <c r="N62" s="77">
        <f>D62/D60</f>
        <v>0.94465182174207651</v>
      </c>
      <c r="O62" s="77">
        <f>E62/E60</f>
        <v>0.95608774389730955</v>
      </c>
      <c r="P62" s="77">
        <f>F62/F60</f>
        <v>0.97868977132429569</v>
      </c>
      <c r="Q62" s="77">
        <f t="shared" ref="Q62:R62" si="61">G62/G60</f>
        <v>0.98388723772076458</v>
      </c>
      <c r="R62" s="77">
        <f t="shared" si="61"/>
        <v>0.97843918401181085</v>
      </c>
      <c r="S62" s="77">
        <f>I62/I60</f>
        <v>0.97641306151678542</v>
      </c>
      <c r="T62" s="77">
        <f>J62/J60</f>
        <v>0.97028794118972483</v>
      </c>
      <c r="U62" s="329">
        <f>K62/K60</f>
        <v>0.97742015369539192</v>
      </c>
      <c r="W62" s="105">
        <f t="shared" si="53"/>
        <v>0.23769807500907214</v>
      </c>
      <c r="X62" s="104">
        <f t="shared" si="54"/>
        <v>0.71322125056670904</v>
      </c>
    </row>
    <row r="63" spans="1:24" ht="20.100000000000001" customHeight="1" thickBot="1" x14ac:dyDescent="0.3">
      <c r="A63" s="5" t="s">
        <v>8</v>
      </c>
      <c r="B63" s="6"/>
      <c r="C63" s="13">
        <v>253854</v>
      </c>
      <c r="D63" s="14">
        <v>145443</v>
      </c>
      <c r="E63" s="14">
        <v>425755</v>
      </c>
      <c r="F63" s="14">
        <v>319658</v>
      </c>
      <c r="G63" s="14">
        <v>70775</v>
      </c>
      <c r="H63" s="14"/>
      <c r="I63" s="15"/>
      <c r="J63" s="14"/>
      <c r="K63" s="161"/>
      <c r="M63" s="135">
        <f>C63/C92</f>
        <v>1.0092256520643935E-3</v>
      </c>
      <c r="N63" s="135">
        <f>D63/D92</f>
        <v>5.0422015486901062E-4</v>
      </c>
      <c r="O63" s="135">
        <f>E63/E92</f>
        <v>1.3561844863477896E-3</v>
      </c>
      <c r="P63" s="135">
        <f>F63/F92</f>
        <v>9.1000519277844444E-4</v>
      </c>
      <c r="Q63" s="135">
        <f t="shared" ref="Q63:R63" si="62">G63/G92</f>
        <v>3.7839558848325183E-4</v>
      </c>
      <c r="R63" s="135">
        <f t="shared" si="62"/>
        <v>0</v>
      </c>
      <c r="S63" s="135">
        <f>I63/I92</f>
        <v>0</v>
      </c>
      <c r="T63" s="135">
        <f>J63/J92</f>
        <v>0</v>
      </c>
      <c r="U63" s="328">
        <f>K63/K92</f>
        <v>0</v>
      </c>
      <c r="W63" s="102"/>
      <c r="X63" s="101">
        <f t="shared" si="54"/>
        <v>0</v>
      </c>
    </row>
    <row r="64" spans="1:24" ht="20.100000000000001" customHeight="1" thickBot="1" x14ac:dyDescent="0.3">
      <c r="A64" s="24"/>
      <c r="B64" t="s">
        <v>95</v>
      </c>
      <c r="C64" s="10">
        <v>253854</v>
      </c>
      <c r="D64" s="11">
        <v>145443</v>
      </c>
      <c r="E64" s="11">
        <v>425755</v>
      </c>
      <c r="F64" s="11">
        <v>319658</v>
      </c>
      <c r="G64" s="11">
        <v>70775</v>
      </c>
      <c r="H64" s="11"/>
      <c r="I64" s="12"/>
      <c r="J64" s="11"/>
      <c r="K64" s="162"/>
      <c r="M64" s="77">
        <f>C64/C63</f>
        <v>1</v>
      </c>
      <c r="N64" s="77">
        <f>D64/D63</f>
        <v>1</v>
      </c>
      <c r="O64" s="77">
        <f>E64/E63</f>
        <v>1</v>
      </c>
      <c r="P64" s="77">
        <f>F64/F63</f>
        <v>1</v>
      </c>
      <c r="Q64" s="77">
        <f t="shared" ref="Q64:R64" si="63">G64/G63</f>
        <v>1</v>
      </c>
      <c r="R64" s="77"/>
      <c r="S64" s="77"/>
      <c r="T64" s="77"/>
      <c r="U64" s="329"/>
      <c r="W64" s="155"/>
      <c r="X64" s="104">
        <f t="shared" si="54"/>
        <v>0</v>
      </c>
    </row>
    <row r="65" spans="1:24" ht="20.100000000000001" customHeight="1" thickBot="1" x14ac:dyDescent="0.3">
      <c r="A65" s="5" t="s">
        <v>16</v>
      </c>
      <c r="B65" s="6"/>
      <c r="C65" s="13">
        <v>297926</v>
      </c>
      <c r="D65" s="14">
        <v>132592</v>
      </c>
      <c r="E65" s="14">
        <v>130092</v>
      </c>
      <c r="F65" s="14">
        <v>197628</v>
      </c>
      <c r="G65" s="14">
        <v>411712</v>
      </c>
      <c r="H65" s="14">
        <v>184114</v>
      </c>
      <c r="I65" s="15">
        <v>275503</v>
      </c>
      <c r="J65" s="14">
        <v>37372</v>
      </c>
      <c r="K65" s="161">
        <v>71093</v>
      </c>
      <c r="M65" s="135">
        <f>C65/C92</f>
        <v>1.1844389358329453E-3</v>
      </c>
      <c r="N65" s="135">
        <f>D65/D92</f>
        <v>4.5966845275738165E-4</v>
      </c>
      <c r="O65" s="135">
        <f>E65/E92</f>
        <v>4.1439032353808326E-4</v>
      </c>
      <c r="P65" s="135">
        <f>F65/F92</f>
        <v>5.6260912049258395E-4</v>
      </c>
      <c r="Q65" s="135">
        <f t="shared" ref="Q65:R65" si="64">G65/G92</f>
        <v>2.2012010529935231E-3</v>
      </c>
      <c r="R65" s="135">
        <f t="shared" si="64"/>
        <v>9.8036683804831205E-4</v>
      </c>
      <c r="S65" s="135">
        <f>I65/I92</f>
        <v>8.1218110281041582E-4</v>
      </c>
      <c r="T65" s="135">
        <f>J65/J92</f>
        <v>5.5271388106038603E-4</v>
      </c>
      <c r="U65" s="328">
        <f>K65/K92</f>
        <v>8.5235989540286515E-4</v>
      </c>
      <c r="W65" s="102">
        <f t="shared" si="53"/>
        <v>0.9023065396553569</v>
      </c>
      <c r="X65" s="101">
        <f t="shared" si="54"/>
        <v>2.9964601434247912E-2</v>
      </c>
    </row>
    <row r="66" spans="1:24" ht="20.100000000000001" customHeight="1" x14ac:dyDescent="0.25">
      <c r="A66" s="24"/>
      <c r="B66" t="s">
        <v>95</v>
      </c>
      <c r="C66" s="10">
        <v>294731</v>
      </c>
      <c r="D66" s="11">
        <v>116660</v>
      </c>
      <c r="E66" s="11">
        <v>81543</v>
      </c>
      <c r="F66" s="11">
        <v>149470</v>
      </c>
      <c r="G66" s="11">
        <v>193943</v>
      </c>
      <c r="H66" s="11">
        <v>143750</v>
      </c>
      <c r="I66" s="12">
        <v>248959</v>
      </c>
      <c r="J66" s="11">
        <v>35474</v>
      </c>
      <c r="K66" s="162">
        <v>65259</v>
      </c>
      <c r="M66" s="77">
        <f>C66/C65</f>
        <v>0.98927586044856775</v>
      </c>
      <c r="N66" s="77">
        <f>D66/D65</f>
        <v>0.87984192108121151</v>
      </c>
      <c r="O66" s="77">
        <f>E66/E65</f>
        <v>0.62681025735633245</v>
      </c>
      <c r="P66" s="77">
        <f>F66/F65</f>
        <v>0.75631995466229485</v>
      </c>
      <c r="Q66" s="77">
        <f t="shared" ref="Q66:R66" si="65">G66/G65</f>
        <v>0.47106472485621015</v>
      </c>
      <c r="R66" s="77">
        <f t="shared" si="65"/>
        <v>0.78076626437967778</v>
      </c>
      <c r="S66" s="77">
        <f>I66/I65</f>
        <v>0.90365259180480795</v>
      </c>
      <c r="T66" s="77">
        <f>J66/J65</f>
        <v>0.94921331478111959</v>
      </c>
      <c r="U66" s="329">
        <f>K66/K65</f>
        <v>0.9179384749553402</v>
      </c>
      <c r="W66" s="107">
        <f t="shared" si="53"/>
        <v>0.83962902407396967</v>
      </c>
      <c r="X66" s="104">
        <f t="shared" si="54"/>
        <v>-3.1274839825779388</v>
      </c>
    </row>
    <row r="67" spans="1:24" ht="20.100000000000001" customHeight="1" thickBot="1" x14ac:dyDescent="0.3">
      <c r="A67" s="24"/>
      <c r="B67" t="s">
        <v>96</v>
      </c>
      <c r="C67" s="10">
        <v>3195</v>
      </c>
      <c r="D67" s="11">
        <v>15932</v>
      </c>
      <c r="E67" s="11">
        <v>48549</v>
      </c>
      <c r="F67" s="11">
        <v>48158</v>
      </c>
      <c r="G67" s="11">
        <v>217769</v>
      </c>
      <c r="H67" s="11">
        <v>40364</v>
      </c>
      <c r="I67" s="12">
        <v>26544</v>
      </c>
      <c r="J67" s="11">
        <v>1898</v>
      </c>
      <c r="K67" s="162">
        <v>5834</v>
      </c>
      <c r="M67" s="77">
        <f>C67/C65</f>
        <v>1.0724139551432236E-2</v>
      </c>
      <c r="N67" s="77">
        <f>D67/D65</f>
        <v>0.12015807891878846</v>
      </c>
      <c r="O67" s="77">
        <f>E67/E65</f>
        <v>0.37318974264366755</v>
      </c>
      <c r="P67" s="77">
        <f>F67/F65</f>
        <v>0.24368004533770518</v>
      </c>
      <c r="Q67" s="77">
        <f t="shared" ref="Q67:R67" si="66">G67/G65</f>
        <v>0.5289352751437898</v>
      </c>
      <c r="R67" s="77">
        <f t="shared" si="66"/>
        <v>0.2192337356203222</v>
      </c>
      <c r="S67" s="77">
        <f>I67/I65</f>
        <v>9.6347408195192066E-2</v>
      </c>
      <c r="T67" s="77">
        <f>J67/J65</f>
        <v>5.0786685218880447E-2</v>
      </c>
      <c r="U67" s="329">
        <f>K67/K65</f>
        <v>8.2061525044659814E-2</v>
      </c>
      <c r="W67" s="105">
        <f t="shared" si="53"/>
        <v>2.0737618545837724</v>
      </c>
      <c r="X67" s="104">
        <f t="shared" si="54"/>
        <v>3.1274839825779366</v>
      </c>
    </row>
    <row r="68" spans="1:24" ht="20.100000000000001" customHeight="1" thickBot="1" x14ac:dyDescent="0.3">
      <c r="A68" s="5" t="s">
        <v>19</v>
      </c>
      <c r="B68" s="6"/>
      <c r="C68" s="13">
        <v>450437</v>
      </c>
      <c r="D68" s="14">
        <v>664202</v>
      </c>
      <c r="E68" s="14">
        <v>1193621</v>
      </c>
      <c r="F68" s="14">
        <v>878489</v>
      </c>
      <c r="G68" s="14">
        <v>374089</v>
      </c>
      <c r="H68" s="14">
        <v>524405</v>
      </c>
      <c r="I68" s="15">
        <v>1050046</v>
      </c>
      <c r="J68" s="14">
        <v>249952</v>
      </c>
      <c r="K68" s="161">
        <v>215327</v>
      </c>
      <c r="M68" s="135">
        <f>C68/C92</f>
        <v>1.7907638841181514E-3</v>
      </c>
      <c r="N68" s="135">
        <f>D68/D92</f>
        <v>2.3026480154033305E-3</v>
      </c>
      <c r="O68" s="135">
        <f>E68/E92</f>
        <v>3.8021169047431852E-3</v>
      </c>
      <c r="P68" s="135">
        <f>F68/F92</f>
        <v>2.5008901757464005E-3</v>
      </c>
      <c r="Q68" s="135">
        <f t="shared" ref="Q68:R68" si="67">G68/G92</f>
        <v>2.0000512511495756E-3</v>
      </c>
      <c r="R68" s="135">
        <f t="shared" si="67"/>
        <v>2.792342090806376E-3</v>
      </c>
      <c r="S68" s="135">
        <f>I68/I92</f>
        <v>3.0955289716687873E-3</v>
      </c>
      <c r="T68" s="135">
        <f>J68/J92</f>
        <v>3.6966696992081129E-3</v>
      </c>
      <c r="U68" s="328">
        <f>K68/K92</f>
        <v>2.5816339048487578E-3</v>
      </c>
      <c r="W68" s="102">
        <f t="shared" si="53"/>
        <v>-0.13852659710664447</v>
      </c>
      <c r="X68" s="101">
        <f t="shared" si="54"/>
        <v>-0.11150357943593552</v>
      </c>
    </row>
    <row r="69" spans="1:24" ht="20.100000000000001" customHeight="1" x14ac:dyDescent="0.25">
      <c r="A69" s="24"/>
      <c r="B69" t="s">
        <v>95</v>
      </c>
      <c r="C69" s="10">
        <v>99201</v>
      </c>
      <c r="D69" s="11">
        <v>72764</v>
      </c>
      <c r="E69" s="11">
        <v>168245</v>
      </c>
      <c r="F69" s="11">
        <v>116918</v>
      </c>
      <c r="G69" s="11">
        <v>93762</v>
      </c>
      <c r="H69" s="11">
        <v>123610</v>
      </c>
      <c r="I69" s="12">
        <v>230492</v>
      </c>
      <c r="J69" s="11">
        <v>36304</v>
      </c>
      <c r="K69" s="162">
        <v>63307</v>
      </c>
      <c r="M69" s="77">
        <f>C69/C68</f>
        <v>0.22023279615129307</v>
      </c>
      <c r="N69" s="77">
        <f>D69/D68</f>
        <v>0.10955101008428159</v>
      </c>
      <c r="O69" s="77">
        <f>E69/E68</f>
        <v>0.14095345172378837</v>
      </c>
      <c r="P69" s="77">
        <f>F69/F68</f>
        <v>0.1330898850184806</v>
      </c>
      <c r="Q69" s="77">
        <f t="shared" ref="Q69:R69" si="68">G69/G68</f>
        <v>0.25064089026942787</v>
      </c>
      <c r="R69" s="77">
        <f t="shared" si="68"/>
        <v>0.23571476244505679</v>
      </c>
      <c r="S69" s="77">
        <f>I69/I68</f>
        <v>0.21950657399771056</v>
      </c>
      <c r="T69" s="77">
        <f>J69/J68</f>
        <v>0.14524388682627065</v>
      </c>
      <c r="U69" s="329">
        <f>K69/K68</f>
        <v>0.29400400321371684</v>
      </c>
      <c r="W69" s="107">
        <f t="shared" si="53"/>
        <v>0.7438023358307625</v>
      </c>
      <c r="X69" s="104">
        <f t="shared" si="54"/>
        <v>14.876011638744618</v>
      </c>
    </row>
    <row r="70" spans="1:24" ht="20.100000000000001" customHeight="1" thickBot="1" x14ac:dyDescent="0.3">
      <c r="A70" s="24"/>
      <c r="B70" t="s">
        <v>96</v>
      </c>
      <c r="C70" s="10">
        <v>351236</v>
      </c>
      <c r="D70" s="11">
        <v>591438</v>
      </c>
      <c r="E70" s="11">
        <v>1025376</v>
      </c>
      <c r="F70" s="11">
        <v>761571</v>
      </c>
      <c r="G70" s="11">
        <v>280327</v>
      </c>
      <c r="H70" s="11">
        <v>400795</v>
      </c>
      <c r="I70" s="12">
        <v>819554</v>
      </c>
      <c r="J70" s="11">
        <v>213648</v>
      </c>
      <c r="K70" s="162">
        <v>152020</v>
      </c>
      <c r="M70" s="77">
        <f>C70/C68</f>
        <v>0.7797672038487069</v>
      </c>
      <c r="N70" s="77">
        <f>D70/D68</f>
        <v>0.89044898991571841</v>
      </c>
      <c r="O70" s="77">
        <f>E70/E68</f>
        <v>0.85904654827621163</v>
      </c>
      <c r="P70" s="77">
        <f>F70/F68</f>
        <v>0.86691011498151938</v>
      </c>
      <c r="Q70" s="77">
        <f t="shared" ref="Q70:R70" si="69">G70/G68</f>
        <v>0.74935910973057218</v>
      </c>
      <c r="R70" s="77">
        <f t="shared" si="69"/>
        <v>0.76428523755494326</v>
      </c>
      <c r="S70" s="77">
        <f>I70/I68</f>
        <v>0.78049342600228944</v>
      </c>
      <c r="T70" s="77">
        <f>J70/J68</f>
        <v>0.85475611317372935</v>
      </c>
      <c r="U70" s="329">
        <f>K70/K68</f>
        <v>0.70599599678628322</v>
      </c>
      <c r="W70" s="105">
        <f t="shared" si="53"/>
        <v>-0.28845577772785141</v>
      </c>
      <c r="X70" s="104">
        <f t="shared" si="54"/>
        <v>-14.876011638744613</v>
      </c>
    </row>
    <row r="71" spans="1:24" ht="20.100000000000001" customHeight="1" thickBot="1" x14ac:dyDescent="0.3">
      <c r="A71" s="5" t="s">
        <v>20</v>
      </c>
      <c r="B71" s="6"/>
      <c r="C71" s="13">
        <v>22521987</v>
      </c>
      <c r="D71" s="14">
        <v>17563156</v>
      </c>
      <c r="E71" s="14">
        <v>16636857</v>
      </c>
      <c r="F71" s="14">
        <v>17822821</v>
      </c>
      <c r="G71" s="14">
        <v>9399875</v>
      </c>
      <c r="H71" s="14">
        <v>8065813</v>
      </c>
      <c r="I71" s="15">
        <v>18706329</v>
      </c>
      <c r="J71" s="14">
        <v>3358127</v>
      </c>
      <c r="K71" s="161">
        <v>4330582</v>
      </c>
      <c r="M71" s="135">
        <f>C71/C92</f>
        <v>8.9538738865098805E-2</v>
      </c>
      <c r="N71" s="135">
        <f>D71/D92</f>
        <v>6.0887751478645197E-2</v>
      </c>
      <c r="O71" s="135">
        <f>E71/E92</f>
        <v>5.2994438973086935E-2</v>
      </c>
      <c r="P71" s="135">
        <f>F71/F92</f>
        <v>5.0738162848921999E-2</v>
      </c>
      <c r="Q71" s="135">
        <f t="shared" ref="Q71:R71" si="70">G71/G92</f>
        <v>5.0256040018283391E-2</v>
      </c>
      <c r="R71" s="135">
        <f t="shared" si="70"/>
        <v>4.2948692587738958E-2</v>
      </c>
      <c r="S71" s="135">
        <f>I71/I92</f>
        <v>5.5146139667279354E-2</v>
      </c>
      <c r="T71" s="135">
        <f>J71/J92</f>
        <v>4.9665081003523251E-2</v>
      </c>
      <c r="U71" s="328">
        <f>K71/K92</f>
        <v>5.1920926399976523E-2</v>
      </c>
      <c r="W71" s="102">
        <f t="shared" si="53"/>
        <v>0.28958255599028865</v>
      </c>
      <c r="X71" s="101">
        <f t="shared" si="54"/>
        <v>0.22558453964532724</v>
      </c>
    </row>
    <row r="72" spans="1:24" ht="20.100000000000001" customHeight="1" x14ac:dyDescent="0.25">
      <c r="A72" s="24"/>
      <c r="B72" t="s">
        <v>95</v>
      </c>
      <c r="C72" s="10">
        <v>2470578</v>
      </c>
      <c r="D72" s="11">
        <v>917698</v>
      </c>
      <c r="E72" s="11">
        <v>2916149</v>
      </c>
      <c r="F72" s="11">
        <v>3485556</v>
      </c>
      <c r="G72" s="11">
        <v>1852665</v>
      </c>
      <c r="H72" s="11">
        <v>1629323</v>
      </c>
      <c r="I72" s="12">
        <v>2288650</v>
      </c>
      <c r="J72" s="11">
        <v>649133</v>
      </c>
      <c r="K72" s="162">
        <v>533181</v>
      </c>
      <c r="M72" s="77">
        <f>C72/C71</f>
        <v>0.109696271470186</v>
      </c>
      <c r="N72" s="77">
        <f>D72/D71</f>
        <v>5.2251315196425972E-2</v>
      </c>
      <c r="O72" s="77">
        <f>E72/E71</f>
        <v>0.1752824466784802</v>
      </c>
      <c r="P72" s="77">
        <f>F72/F71</f>
        <v>0.19556702050702299</v>
      </c>
      <c r="Q72" s="77">
        <f t="shared" ref="Q72:R72" si="71">G72/G71</f>
        <v>0.19709464221598691</v>
      </c>
      <c r="R72" s="77">
        <f t="shared" si="71"/>
        <v>0.2020035674023189</v>
      </c>
      <c r="S72" s="77">
        <f>I72/I71</f>
        <v>0.12234629253019125</v>
      </c>
      <c r="T72" s="77">
        <f>J72/J71</f>
        <v>0.19330209965257419</v>
      </c>
      <c r="U72" s="329">
        <f>K72/K71</f>
        <v>0.12311994092249033</v>
      </c>
      <c r="W72" s="107">
        <f t="shared" si="53"/>
        <v>-0.17862595184653993</v>
      </c>
      <c r="X72" s="104">
        <f t="shared" si="54"/>
        <v>-7.0182158730083861</v>
      </c>
    </row>
    <row r="73" spans="1:24" ht="20.100000000000001" customHeight="1" thickBot="1" x14ac:dyDescent="0.3">
      <c r="A73" s="24"/>
      <c r="B73" t="s">
        <v>96</v>
      </c>
      <c r="C73" s="10">
        <v>20051409</v>
      </c>
      <c r="D73" s="11">
        <v>16645458</v>
      </c>
      <c r="E73" s="11">
        <v>13720708</v>
      </c>
      <c r="F73" s="11">
        <v>14337265</v>
      </c>
      <c r="G73" s="11">
        <v>7547210</v>
      </c>
      <c r="H73" s="11">
        <v>6436490</v>
      </c>
      <c r="I73" s="12">
        <v>16417679</v>
      </c>
      <c r="J73" s="11">
        <v>2708994</v>
      </c>
      <c r="K73" s="162">
        <v>3797401</v>
      </c>
      <c r="M73" s="77">
        <f>C73/C71</f>
        <v>0.89030372852981399</v>
      </c>
      <c r="N73" s="77">
        <f>D73/D71</f>
        <v>0.94774868480357399</v>
      </c>
      <c r="O73" s="77">
        <f>E73/E71</f>
        <v>0.82471755332151986</v>
      </c>
      <c r="P73" s="77">
        <f>F73/F71</f>
        <v>0.80443297949297699</v>
      </c>
      <c r="Q73" s="77">
        <f t="shared" ref="Q73:R73" si="72">G73/G71</f>
        <v>0.80290535778401306</v>
      </c>
      <c r="R73" s="77">
        <f t="shared" si="72"/>
        <v>0.79799643259768105</v>
      </c>
      <c r="S73" s="77">
        <f>I73/I71</f>
        <v>0.87765370746980875</v>
      </c>
      <c r="T73" s="77">
        <f>J73/J71</f>
        <v>0.80669790034742583</v>
      </c>
      <c r="U73" s="329">
        <f>K73/K71</f>
        <v>0.87688005907750965</v>
      </c>
      <c r="W73" s="105">
        <f t="shared" si="53"/>
        <v>0.40177534538651616</v>
      </c>
      <c r="X73" s="104">
        <f t="shared" si="54"/>
        <v>7.0182158730083817</v>
      </c>
    </row>
    <row r="74" spans="1:24" ht="20.100000000000001" customHeight="1" thickBot="1" x14ac:dyDescent="0.3">
      <c r="A74" s="5" t="s">
        <v>86</v>
      </c>
      <c r="B74" s="6"/>
      <c r="C74" s="13">
        <v>1028353</v>
      </c>
      <c r="D74" s="14">
        <v>1315033</v>
      </c>
      <c r="E74" s="14">
        <v>2781088</v>
      </c>
      <c r="F74" s="14">
        <v>4402111</v>
      </c>
      <c r="G74" s="14">
        <v>3599184</v>
      </c>
      <c r="H74" s="14">
        <v>2897116</v>
      </c>
      <c r="I74" s="15">
        <v>4071372</v>
      </c>
      <c r="J74" s="14">
        <v>872431</v>
      </c>
      <c r="K74" s="161">
        <v>1015467</v>
      </c>
      <c r="M74" s="135">
        <f>C74/C92</f>
        <v>4.0883351334915947E-3</v>
      </c>
      <c r="N74" s="135">
        <f>D74/D92</f>
        <v>4.5589415985496703E-3</v>
      </c>
      <c r="O74" s="135">
        <f>E74/E92</f>
        <v>8.8587765282098895E-3</v>
      </c>
      <c r="P74" s="135">
        <f>F74/F92</f>
        <v>1.2531968132150958E-2</v>
      </c>
      <c r="Q74" s="135">
        <f t="shared" ref="Q74:R74" si="73">G74/G92</f>
        <v>1.924288728702938E-2</v>
      </c>
      <c r="R74" s="135">
        <f t="shared" si="73"/>
        <v>1.5426509946984877E-2</v>
      </c>
      <c r="S74" s="135">
        <f>I74/I92</f>
        <v>1.2002378924771956E-2</v>
      </c>
      <c r="T74" s="135">
        <f>J74/J92</f>
        <v>1.2902834313587542E-2</v>
      </c>
      <c r="U74" s="328">
        <f>K74/K92</f>
        <v>1.2174804072202063E-2</v>
      </c>
      <c r="W74" s="102">
        <f t="shared" si="53"/>
        <v>0.16395107464085984</v>
      </c>
      <c r="X74" s="101">
        <f t="shared" si="54"/>
        <v>-7.2803024138547862E-2</v>
      </c>
    </row>
    <row r="75" spans="1:24" ht="20.100000000000001" customHeight="1" x14ac:dyDescent="0.25">
      <c r="A75" s="24"/>
      <c r="B75" t="s">
        <v>95</v>
      </c>
      <c r="C75" s="10">
        <v>25704</v>
      </c>
      <c r="D75" s="11">
        <v>77753</v>
      </c>
      <c r="E75" s="11">
        <v>1221353</v>
      </c>
      <c r="F75" s="11">
        <v>676255</v>
      </c>
      <c r="G75" s="11">
        <v>307849</v>
      </c>
      <c r="H75" s="11">
        <v>223838</v>
      </c>
      <c r="I75" s="12">
        <v>231986</v>
      </c>
      <c r="J75" s="11">
        <v>49282</v>
      </c>
      <c r="K75" s="162">
        <v>27674</v>
      </c>
      <c r="M75" s="77">
        <f>C75/C74</f>
        <v>2.499530803138611E-2</v>
      </c>
      <c r="N75" s="77">
        <f>D75/D74</f>
        <v>5.9126272876802333E-2</v>
      </c>
      <c r="O75" s="77">
        <f>E75/E74</f>
        <v>0.43916373735746583</v>
      </c>
      <c r="P75" s="77">
        <f>F75/F74</f>
        <v>0.15362061520029821</v>
      </c>
      <c r="Q75" s="77">
        <f t="shared" ref="Q75:R75" si="74">G75/G74</f>
        <v>8.5532998590791692E-2</v>
      </c>
      <c r="R75" s="77">
        <f t="shared" si="74"/>
        <v>7.7262353319646163E-2</v>
      </c>
      <c r="S75" s="77">
        <f>I75/I74</f>
        <v>5.6979809263314675E-2</v>
      </c>
      <c r="T75" s="77">
        <f>J75/J74</f>
        <v>5.6488134878288368E-2</v>
      </c>
      <c r="U75" s="329">
        <f>K75/K74</f>
        <v>2.7252485802098936E-2</v>
      </c>
      <c r="W75" s="107">
        <f t="shared" si="53"/>
        <v>-0.43845623148411184</v>
      </c>
      <c r="X75" s="104">
        <f t="shared" si="54"/>
        <v>-2.9235649076189434</v>
      </c>
    </row>
    <row r="76" spans="1:24" ht="20.100000000000001" customHeight="1" thickBot="1" x14ac:dyDescent="0.3">
      <c r="A76" s="24"/>
      <c r="B76" t="s">
        <v>96</v>
      </c>
      <c r="C76" s="10">
        <v>1002649</v>
      </c>
      <c r="D76" s="11">
        <v>1237280</v>
      </c>
      <c r="E76" s="11">
        <v>1559735</v>
      </c>
      <c r="F76" s="11">
        <v>3725856</v>
      </c>
      <c r="G76" s="11">
        <v>3291335</v>
      </c>
      <c r="H76" s="11">
        <v>2673278</v>
      </c>
      <c r="I76" s="12">
        <v>3839386</v>
      </c>
      <c r="J76" s="11">
        <v>823149</v>
      </c>
      <c r="K76" s="162">
        <v>987793</v>
      </c>
      <c r="M76" s="77">
        <f>C76/C74</f>
        <v>0.97500469196861395</v>
      </c>
      <c r="N76" s="77">
        <f>D76/D74</f>
        <v>0.94087372712319772</v>
      </c>
      <c r="O76" s="77">
        <f>E76/E74</f>
        <v>0.56083626264253417</v>
      </c>
      <c r="P76" s="77">
        <f>F76/F74</f>
        <v>0.84637938479970176</v>
      </c>
      <c r="Q76" s="77">
        <f t="shared" ref="Q76:R76" si="75">G76/G74</f>
        <v>0.91446700140920834</v>
      </c>
      <c r="R76" s="77">
        <f t="shared" si="75"/>
        <v>0.92273764668035385</v>
      </c>
      <c r="S76" s="77">
        <f>I76/I74</f>
        <v>0.9430201907366853</v>
      </c>
      <c r="T76" s="77">
        <f>J76/J74</f>
        <v>0.94351186512171159</v>
      </c>
      <c r="U76" s="329">
        <f>K76/K74</f>
        <v>0.97274751419790106</v>
      </c>
      <c r="W76" s="105">
        <f t="shared" si="53"/>
        <v>0.20001725082579216</v>
      </c>
      <c r="X76" s="104">
        <f t="shared" si="54"/>
        <v>2.9235649076189474</v>
      </c>
    </row>
    <row r="77" spans="1:24" ht="20.100000000000001" customHeight="1" thickBot="1" x14ac:dyDescent="0.3">
      <c r="A77" s="5" t="s">
        <v>9</v>
      </c>
      <c r="B77" s="6"/>
      <c r="C77" s="13">
        <v>7851825</v>
      </c>
      <c r="D77" s="14">
        <v>8951873</v>
      </c>
      <c r="E77" s="14">
        <v>10247540</v>
      </c>
      <c r="F77" s="14">
        <v>8485256</v>
      </c>
      <c r="G77" s="14">
        <v>3393417</v>
      </c>
      <c r="H77" s="14">
        <v>7405766</v>
      </c>
      <c r="I77" s="15">
        <v>15105832</v>
      </c>
      <c r="J77" s="14">
        <v>3177892</v>
      </c>
      <c r="K77" s="161">
        <v>3661169</v>
      </c>
      <c r="M77" s="135">
        <f>C77/C92</f>
        <v>3.121582959307518E-2</v>
      </c>
      <c r="N77" s="135">
        <f>D77/D92</f>
        <v>3.1034252527984949E-2</v>
      </c>
      <c r="O77" s="135">
        <f>E77/E92</f>
        <v>3.2642141069930894E-2</v>
      </c>
      <c r="P77" s="135">
        <f>F77/F92</f>
        <v>2.415590106318144E-2</v>
      </c>
      <c r="Q77" s="135">
        <f t="shared" ref="Q77:R77" si="76">G77/G92</f>
        <v>1.814276259532421E-2</v>
      </c>
      <c r="R77" s="135">
        <f t="shared" si="76"/>
        <v>3.9434086472216648E-2</v>
      </c>
      <c r="S77" s="135">
        <f>I77/I92</f>
        <v>4.4531897266559234E-2</v>
      </c>
      <c r="T77" s="135">
        <f>J77/J92</f>
        <v>4.6999492157517718E-2</v>
      </c>
      <c r="U77" s="328">
        <f>K77/K92</f>
        <v>4.3895089894816823E-2</v>
      </c>
      <c r="W77" s="102">
        <f t="shared" si="53"/>
        <v>0.15207470864333966</v>
      </c>
      <c r="X77" s="101">
        <f t="shared" si="54"/>
        <v>-0.31044022627008949</v>
      </c>
    </row>
    <row r="78" spans="1:24" ht="20.100000000000001" customHeight="1" x14ac:dyDescent="0.25">
      <c r="A78" s="24"/>
      <c r="B78" t="s">
        <v>95</v>
      </c>
      <c r="C78" s="10">
        <v>6139353</v>
      </c>
      <c r="D78" s="11">
        <v>7845497</v>
      </c>
      <c r="E78" s="11">
        <v>8965090</v>
      </c>
      <c r="F78" s="11">
        <v>6764909</v>
      </c>
      <c r="G78" s="11">
        <v>2835813</v>
      </c>
      <c r="H78" s="11">
        <v>5404456</v>
      </c>
      <c r="I78" s="12">
        <v>12015461</v>
      </c>
      <c r="J78" s="11">
        <v>2526706</v>
      </c>
      <c r="K78" s="162">
        <v>2634997</v>
      </c>
      <c r="M78" s="77">
        <f>C78/C77</f>
        <v>0.78190140508735229</v>
      </c>
      <c r="N78" s="77">
        <f>D78/D77</f>
        <v>0.87640843430196114</v>
      </c>
      <c r="O78" s="77">
        <f>E78/E77</f>
        <v>0.87485289152323387</v>
      </c>
      <c r="P78" s="77">
        <f>F78/F77</f>
        <v>0.79725455543120916</v>
      </c>
      <c r="Q78" s="77">
        <f t="shared" ref="Q78:R78" si="77">G78/G77</f>
        <v>0.8356806723134822</v>
      </c>
      <c r="R78" s="77">
        <f t="shared" si="77"/>
        <v>0.72976326824260984</v>
      </c>
      <c r="S78" s="77">
        <f>I78/I77</f>
        <v>0.79541868332707522</v>
      </c>
      <c r="T78" s="77">
        <f>J78/J77</f>
        <v>0.79508869401477456</v>
      </c>
      <c r="U78" s="329">
        <f>K78/K77</f>
        <v>0.71971465944347279</v>
      </c>
      <c r="W78" s="107">
        <f t="shared" si="53"/>
        <v>4.285856763707372E-2</v>
      </c>
      <c r="X78" s="104">
        <f t="shared" si="54"/>
        <v>-7.5374034571301767</v>
      </c>
    </row>
    <row r="79" spans="1:24" ht="20.100000000000001" customHeight="1" thickBot="1" x14ac:dyDescent="0.3">
      <c r="A79" s="24"/>
      <c r="B79" t="s">
        <v>96</v>
      </c>
      <c r="C79" s="10">
        <v>1712472</v>
      </c>
      <c r="D79" s="11">
        <v>1106376</v>
      </c>
      <c r="E79" s="11">
        <v>1282450</v>
      </c>
      <c r="F79" s="11">
        <v>1720347</v>
      </c>
      <c r="G79" s="11">
        <v>557604</v>
      </c>
      <c r="H79" s="11">
        <v>2001310</v>
      </c>
      <c r="I79" s="12">
        <v>3090371</v>
      </c>
      <c r="J79" s="11">
        <v>651186</v>
      </c>
      <c r="K79" s="162">
        <v>1026172</v>
      </c>
      <c r="M79" s="77">
        <f>C79/C77</f>
        <v>0.21809859491264769</v>
      </c>
      <c r="N79" s="77">
        <f>D79/D77</f>
        <v>0.12359156569803884</v>
      </c>
      <c r="O79" s="77">
        <f>E79/E77</f>
        <v>0.12514710847676613</v>
      </c>
      <c r="P79" s="77">
        <f>F79/F77</f>
        <v>0.20274544456879084</v>
      </c>
      <c r="Q79" s="77">
        <f t="shared" ref="Q79:R79" si="78">G79/G77</f>
        <v>0.16431932768651775</v>
      </c>
      <c r="R79" s="77">
        <f t="shared" si="78"/>
        <v>0.2702367317573901</v>
      </c>
      <c r="S79" s="77">
        <f>I79/I77</f>
        <v>0.20458131667292473</v>
      </c>
      <c r="T79" s="77">
        <f>J79/J77</f>
        <v>0.20491130598522542</v>
      </c>
      <c r="U79" s="329">
        <f>K79/K77</f>
        <v>0.28028534055652715</v>
      </c>
      <c r="W79" s="105">
        <f t="shared" si="53"/>
        <v>0.57585083217391042</v>
      </c>
      <c r="X79" s="104">
        <f t="shared" si="54"/>
        <v>7.5374034571301731</v>
      </c>
    </row>
    <row r="80" spans="1:24" ht="20.100000000000001" customHeight="1" thickBot="1" x14ac:dyDescent="0.3">
      <c r="A80" s="5" t="s">
        <v>12</v>
      </c>
      <c r="B80" s="6"/>
      <c r="C80" s="13">
        <v>9409422</v>
      </c>
      <c r="D80" s="14">
        <v>10124791</v>
      </c>
      <c r="E80" s="14">
        <v>9134337</v>
      </c>
      <c r="F80" s="14">
        <v>17452801</v>
      </c>
      <c r="G80" s="14">
        <v>10781989</v>
      </c>
      <c r="H80" s="14">
        <v>10162431</v>
      </c>
      <c r="I80" s="15">
        <v>18869553</v>
      </c>
      <c r="J80" s="14">
        <v>4275994</v>
      </c>
      <c r="K80" s="161">
        <v>4364218</v>
      </c>
      <c r="M80" s="135">
        <f>C80/C92</f>
        <v>3.7408234865312542E-2</v>
      </c>
      <c r="N80" s="135">
        <f>D80/D92</f>
        <v>3.5100511444595923E-2</v>
      </c>
      <c r="O80" s="135">
        <f>E80/E92</f>
        <v>2.9096184736462541E-2</v>
      </c>
      <c r="P80" s="135">
        <f>F80/F92</f>
        <v>4.968478667366006E-2</v>
      </c>
      <c r="Q80" s="135">
        <f t="shared" ref="Q80:R80" si="79">G80/G92</f>
        <v>5.7645454930059313E-2</v>
      </c>
      <c r="R80" s="135">
        <f t="shared" si="79"/>
        <v>5.4112725519809175E-2</v>
      </c>
      <c r="S80" s="135">
        <f>I80/I92</f>
        <v>5.5627322987697375E-2</v>
      </c>
      <c r="T80" s="135">
        <f>J80/J92</f>
        <v>6.323989187442268E-2</v>
      </c>
      <c r="U80" s="328">
        <f>K80/K92</f>
        <v>5.2324200666666217E-2</v>
      </c>
      <c r="W80" s="102">
        <f t="shared" si="53"/>
        <v>2.0632395648824579E-2</v>
      </c>
      <c r="X80" s="101">
        <f t="shared" si="54"/>
        <v>-1.0915691207756464</v>
      </c>
    </row>
    <row r="81" spans="1:24" ht="20.100000000000001" customHeight="1" x14ac:dyDescent="0.25">
      <c r="A81" s="24"/>
      <c r="B81" t="s">
        <v>95</v>
      </c>
      <c r="C81" s="10">
        <v>8254834</v>
      </c>
      <c r="D81" s="11">
        <v>8921133</v>
      </c>
      <c r="E81" s="11">
        <v>7992308</v>
      </c>
      <c r="F81" s="11">
        <v>15683494</v>
      </c>
      <c r="G81" s="11">
        <v>9586764</v>
      </c>
      <c r="H81" s="11">
        <v>9047176</v>
      </c>
      <c r="I81" s="12">
        <v>17836441</v>
      </c>
      <c r="J81" s="11">
        <v>4021725</v>
      </c>
      <c r="K81" s="162">
        <v>4018780</v>
      </c>
      <c r="M81" s="77">
        <f>C81/C80</f>
        <v>0.8772944820627665</v>
      </c>
      <c r="N81" s="77">
        <f>D81/D80</f>
        <v>0.88111774356626227</v>
      </c>
      <c r="O81" s="77">
        <f>E81/E80</f>
        <v>0.87497406763074326</v>
      </c>
      <c r="P81" s="77">
        <f>F81/F80</f>
        <v>0.89862332126516542</v>
      </c>
      <c r="Q81" s="77">
        <f t="shared" ref="Q81:R81" si="80">G81/G80</f>
        <v>0.8891461491938083</v>
      </c>
      <c r="R81" s="77">
        <f t="shared" si="80"/>
        <v>0.89025706546002625</v>
      </c>
      <c r="S81" s="77">
        <f>I81/I80</f>
        <v>0.94524978943592353</v>
      </c>
      <c r="T81" s="77">
        <f>J81/J80</f>
        <v>0.94053569766468337</v>
      </c>
      <c r="U81" s="329">
        <f>K81/K80</f>
        <v>0.92084767534527379</v>
      </c>
      <c r="W81" s="107">
        <f t="shared" si="53"/>
        <v>-7.3227284312080013E-4</v>
      </c>
      <c r="X81" s="104">
        <f t="shared" si="54"/>
        <v>-1.9688022319409582</v>
      </c>
    </row>
    <row r="82" spans="1:24" ht="20.100000000000001" customHeight="1" thickBot="1" x14ac:dyDescent="0.3">
      <c r="A82" s="24"/>
      <c r="B82" t="s">
        <v>96</v>
      </c>
      <c r="C82" s="10">
        <v>1154588</v>
      </c>
      <c r="D82" s="11">
        <v>1203658</v>
      </c>
      <c r="E82" s="11">
        <v>1142029</v>
      </c>
      <c r="F82" s="11">
        <v>1769307</v>
      </c>
      <c r="G82" s="11">
        <v>1195225</v>
      </c>
      <c r="H82" s="11">
        <v>1115255</v>
      </c>
      <c r="I82" s="12">
        <v>1033112</v>
      </c>
      <c r="J82" s="11">
        <v>254269</v>
      </c>
      <c r="K82" s="162">
        <v>345438</v>
      </c>
      <c r="M82" s="77">
        <f>C82/C80</f>
        <v>0.12270551793723355</v>
      </c>
      <c r="N82" s="77">
        <f>D82/D80</f>
        <v>0.11888225643373775</v>
      </c>
      <c r="O82" s="77">
        <f>E82/E80</f>
        <v>0.1250259323692568</v>
      </c>
      <c r="P82" s="77">
        <f>F82/F80</f>
        <v>0.10137667873483459</v>
      </c>
      <c r="Q82" s="77">
        <f t="shared" ref="Q82:R82" si="81">G82/G80</f>
        <v>0.1108538508061917</v>
      </c>
      <c r="R82" s="77">
        <f t="shared" si="81"/>
        <v>0.10974293453997375</v>
      </c>
      <c r="S82" s="77">
        <f>I82/I80</f>
        <v>5.4750210564076425E-2</v>
      </c>
      <c r="T82" s="77">
        <f>J82/J80</f>
        <v>5.9464302335316653E-2</v>
      </c>
      <c r="U82" s="329">
        <f>K82/K80</f>
        <v>7.9152324654726228E-2</v>
      </c>
      <c r="W82" s="105">
        <f t="shared" si="53"/>
        <v>0.35855334311300235</v>
      </c>
      <c r="X82" s="104">
        <f t="shared" si="54"/>
        <v>1.9688022319409575</v>
      </c>
    </row>
    <row r="83" spans="1:24" ht="20.100000000000001" customHeight="1" thickBot="1" x14ac:dyDescent="0.3">
      <c r="A83" s="5" t="s">
        <v>11</v>
      </c>
      <c r="B83" s="6"/>
      <c r="C83" s="13">
        <v>15620227</v>
      </c>
      <c r="D83" s="14">
        <v>15852269</v>
      </c>
      <c r="E83" s="14">
        <v>16954742</v>
      </c>
      <c r="F83" s="14">
        <v>23629836</v>
      </c>
      <c r="G83" s="14">
        <v>12564521</v>
      </c>
      <c r="H83" s="14">
        <v>12331357</v>
      </c>
      <c r="I83" s="15">
        <v>22797838</v>
      </c>
      <c r="J83" s="14">
        <v>4727228</v>
      </c>
      <c r="K83" s="161">
        <v>5037780</v>
      </c>
      <c r="M83" s="135">
        <f>C83/C92</f>
        <v>6.2100001494831067E-2</v>
      </c>
      <c r="N83" s="135">
        <f>D83/D92</f>
        <v>5.4956467689783739E-2</v>
      </c>
      <c r="O83" s="135">
        <f>E83/E92</f>
        <v>5.4007018286172319E-2</v>
      </c>
      <c r="P83" s="135">
        <f>F83/F92</f>
        <v>6.7269623987208288E-2</v>
      </c>
      <c r="Q83" s="135">
        <f t="shared" ref="Q83:R83" si="82">G83/G92</f>
        <v>6.7175687994421418E-2</v>
      </c>
      <c r="R83" s="135">
        <f t="shared" si="82"/>
        <v>6.5661782759241116E-2</v>
      </c>
      <c r="S83" s="135">
        <f>I83/I92</f>
        <v>6.7207882340784689E-2</v>
      </c>
      <c r="T83" s="135">
        <f>J83/J92</f>
        <v>6.9913425413071995E-2</v>
      </c>
      <c r="U83" s="328">
        <f>K83/K92</f>
        <v>6.0399781045428473E-2</v>
      </c>
      <c r="W83" s="102">
        <f t="shared" si="53"/>
        <v>6.5694313876969765E-2</v>
      </c>
      <c r="X83" s="101">
        <f t="shared" si="54"/>
        <v>-0.95136443676435212</v>
      </c>
    </row>
    <row r="84" spans="1:24" ht="20.100000000000001" customHeight="1" x14ac:dyDescent="0.25">
      <c r="A84" s="24"/>
      <c r="B84" t="s">
        <v>95</v>
      </c>
      <c r="C84" s="10">
        <v>13946630</v>
      </c>
      <c r="D84" s="11">
        <v>14303160</v>
      </c>
      <c r="E84" s="11">
        <v>15432714</v>
      </c>
      <c r="F84" s="11">
        <v>20351055</v>
      </c>
      <c r="G84" s="11">
        <v>10928410</v>
      </c>
      <c r="H84" s="11">
        <v>10687812</v>
      </c>
      <c r="I84" s="12">
        <v>20310022</v>
      </c>
      <c r="J84" s="11">
        <v>4091522</v>
      </c>
      <c r="K84" s="162">
        <v>4443970</v>
      </c>
      <c r="M84" s="77">
        <f>C84/C83</f>
        <v>0.89285706283269761</v>
      </c>
      <c r="N84" s="77">
        <f>D84/D83</f>
        <v>0.90227840569700146</v>
      </c>
      <c r="O84" s="77">
        <f>E84/E83</f>
        <v>0.91022995218682778</v>
      </c>
      <c r="P84" s="77">
        <f>F84/F83</f>
        <v>0.86124402217603202</v>
      </c>
      <c r="Q84" s="77">
        <f t="shared" ref="Q84:R84" si="83">G84/G83</f>
        <v>0.86978325715719684</v>
      </c>
      <c r="R84" s="77">
        <f t="shared" si="83"/>
        <v>0.86671823709264117</v>
      </c>
      <c r="S84" s="77">
        <f>I84/I83</f>
        <v>0.89087491541961128</v>
      </c>
      <c r="T84" s="77">
        <f>J84/J83</f>
        <v>0.8655224584047988</v>
      </c>
      <c r="U84" s="329">
        <f>K84/K83</f>
        <v>0.88212863602618619</v>
      </c>
      <c r="W84" s="107">
        <f t="shared" si="53"/>
        <v>8.6141049712063142E-2</v>
      </c>
      <c r="X84" s="104">
        <f t="shared" si="54"/>
        <v>1.6606177621387386</v>
      </c>
    </row>
    <row r="85" spans="1:24" ht="20.100000000000001" customHeight="1" thickBot="1" x14ac:dyDescent="0.3">
      <c r="A85" s="24"/>
      <c r="B85" t="s">
        <v>96</v>
      </c>
      <c r="C85" s="10">
        <v>1673597</v>
      </c>
      <c r="D85" s="11">
        <v>1549109</v>
      </c>
      <c r="E85" s="11">
        <v>1522028</v>
      </c>
      <c r="F85" s="11">
        <v>3278781</v>
      </c>
      <c r="G85" s="11">
        <v>1636111</v>
      </c>
      <c r="H85" s="11">
        <v>1643545</v>
      </c>
      <c r="I85" s="12">
        <v>2487816</v>
      </c>
      <c r="J85" s="11">
        <v>635706</v>
      </c>
      <c r="K85" s="162">
        <v>593810</v>
      </c>
      <c r="M85" s="77">
        <f>C85/C83</f>
        <v>0.10714293716730237</v>
      </c>
      <c r="N85" s="77">
        <f>D85/D83</f>
        <v>9.7721594302998524E-2</v>
      </c>
      <c r="O85" s="77">
        <f>E85/E83</f>
        <v>8.9770047813172271E-2</v>
      </c>
      <c r="P85" s="77">
        <f>F85/F83</f>
        <v>0.13875597782396798</v>
      </c>
      <c r="Q85" s="77">
        <f t="shared" ref="Q85:R85" si="84">G85/G83</f>
        <v>0.13021674284280316</v>
      </c>
      <c r="R85" s="77">
        <f t="shared" si="84"/>
        <v>0.13328176290735885</v>
      </c>
      <c r="S85" s="77">
        <f>I85/I83</f>
        <v>0.10912508458038872</v>
      </c>
      <c r="T85" s="77">
        <f>J85/J83</f>
        <v>0.13447754159520126</v>
      </c>
      <c r="U85" s="329">
        <f>K85/K83</f>
        <v>0.11787136397381386</v>
      </c>
      <c r="W85" s="105">
        <f t="shared" si="53"/>
        <v>-6.5904679207054839E-2</v>
      </c>
      <c r="X85" s="104">
        <f t="shared" si="54"/>
        <v>-1.6606177621387399</v>
      </c>
    </row>
    <row r="86" spans="1:24" ht="20.100000000000001" customHeight="1" thickBot="1" x14ac:dyDescent="0.3">
      <c r="A86" s="5" t="s">
        <v>6</v>
      </c>
      <c r="B86" s="6"/>
      <c r="C86" s="13">
        <v>104024643</v>
      </c>
      <c r="D86" s="14">
        <v>116913448</v>
      </c>
      <c r="E86" s="14">
        <v>134343737</v>
      </c>
      <c r="F86" s="14">
        <v>142506462</v>
      </c>
      <c r="G86" s="14">
        <v>69368984</v>
      </c>
      <c r="H86" s="14">
        <v>66479113</v>
      </c>
      <c r="I86" s="15">
        <v>115838193</v>
      </c>
      <c r="J86" s="14">
        <v>23626668</v>
      </c>
      <c r="K86" s="161">
        <v>30491233</v>
      </c>
      <c r="M86" s="135">
        <f>C86/C92</f>
        <v>0.41356188266657506</v>
      </c>
      <c r="N86" s="135">
        <f>D86/D92</f>
        <v>0.40531422520733223</v>
      </c>
      <c r="O86" s="135">
        <f>E86/E92</f>
        <v>0.42793365188286109</v>
      </c>
      <c r="P86" s="135">
        <f>F86/F92</f>
        <v>0.40568864356432205</v>
      </c>
      <c r="Q86" s="135">
        <f t="shared" ref="Q86:R86" si="85">G86/G92</f>
        <v>0.3708783825244123</v>
      </c>
      <c r="R86" s="135">
        <f t="shared" si="85"/>
        <v>0.35398675716168482</v>
      </c>
      <c r="S86" s="135">
        <f>I86/I92</f>
        <v>0.34149026086215317</v>
      </c>
      <c r="T86" s="135">
        <f>J86/J92</f>
        <v>0.34942704074722325</v>
      </c>
      <c r="U86" s="328">
        <f>K86/K92</f>
        <v>0.36557050863776169</v>
      </c>
      <c r="W86" s="102">
        <f t="shared" si="53"/>
        <v>0.29054308461946476</v>
      </c>
      <c r="X86" s="130">
        <f t="shared" si="54"/>
        <v>1.6143467890538443</v>
      </c>
    </row>
    <row r="87" spans="1:24" ht="20.100000000000001" customHeight="1" x14ac:dyDescent="0.25">
      <c r="A87" s="24"/>
      <c r="B87" t="s">
        <v>95</v>
      </c>
      <c r="C87" s="10">
        <v>76633515</v>
      </c>
      <c r="D87" s="11">
        <v>87862243</v>
      </c>
      <c r="E87" s="11">
        <v>99893868</v>
      </c>
      <c r="F87" s="11">
        <v>105364364</v>
      </c>
      <c r="G87" s="11">
        <v>52265361</v>
      </c>
      <c r="H87" s="11">
        <v>50951308</v>
      </c>
      <c r="I87" s="12">
        <v>88943830</v>
      </c>
      <c r="J87" s="11">
        <v>17815747</v>
      </c>
      <c r="K87" s="162">
        <v>22931649</v>
      </c>
      <c r="M87" s="77">
        <f>C87/C86</f>
        <v>0.73668616195106773</v>
      </c>
      <c r="N87" s="77">
        <f>D87/D86</f>
        <v>0.75151528334020223</v>
      </c>
      <c r="O87" s="77">
        <f>E87/E86</f>
        <v>0.74356922198762421</v>
      </c>
      <c r="P87" s="77">
        <f>F87/F86</f>
        <v>0.73936551733352274</v>
      </c>
      <c r="Q87" s="77">
        <f t="shared" ref="Q87:R87" si="86">G87/G86</f>
        <v>0.75343990910981196</v>
      </c>
      <c r="R87" s="77">
        <f t="shared" si="86"/>
        <v>0.76642580956217032</v>
      </c>
      <c r="S87" s="77">
        <f>I87/I86</f>
        <v>0.76782818944698139</v>
      </c>
      <c r="T87" s="77">
        <f>J87/J86</f>
        <v>0.75405245462457926</v>
      </c>
      <c r="U87" s="329">
        <f>K87/K86</f>
        <v>0.75207352224818191</v>
      </c>
      <c r="W87" s="107">
        <f t="shared" si="53"/>
        <v>0.28715618828668815</v>
      </c>
      <c r="X87" s="104">
        <f t="shared" si="54"/>
        <v>-0.19789323763973465</v>
      </c>
    </row>
    <row r="88" spans="1:24" ht="20.100000000000001" customHeight="1" thickBot="1" x14ac:dyDescent="0.3">
      <c r="A88" s="24"/>
      <c r="B88" t="s">
        <v>96</v>
      </c>
      <c r="C88" s="10">
        <v>27391128</v>
      </c>
      <c r="D88" s="11">
        <v>29051205</v>
      </c>
      <c r="E88" s="11">
        <v>34449869</v>
      </c>
      <c r="F88" s="11">
        <v>37142098</v>
      </c>
      <c r="G88" s="11">
        <v>17103623</v>
      </c>
      <c r="H88" s="11">
        <v>15527805</v>
      </c>
      <c r="I88" s="12">
        <v>26894363</v>
      </c>
      <c r="J88" s="11">
        <v>5810921</v>
      </c>
      <c r="K88" s="162">
        <v>7559584</v>
      </c>
      <c r="M88" s="77">
        <f>C88/C86</f>
        <v>0.26331383804893232</v>
      </c>
      <c r="N88" s="77">
        <f>D88/D86</f>
        <v>0.24848471665979777</v>
      </c>
      <c r="O88" s="77">
        <f>E88/E86</f>
        <v>0.25643077801237579</v>
      </c>
      <c r="P88" s="77">
        <f>F88/F86</f>
        <v>0.26063448266647726</v>
      </c>
      <c r="Q88" s="77">
        <f t="shared" ref="Q88:R88" si="87">G88/G86</f>
        <v>0.24656009089018804</v>
      </c>
      <c r="R88" s="77">
        <f t="shared" si="87"/>
        <v>0.2335741904378297</v>
      </c>
      <c r="S88" s="77">
        <f>I88/I86</f>
        <v>0.23217181055301855</v>
      </c>
      <c r="T88" s="77">
        <f>J88/J86</f>
        <v>0.24594754537542068</v>
      </c>
      <c r="U88" s="329">
        <f>K88/K86</f>
        <v>0.24792647775181803</v>
      </c>
      <c r="W88" s="105">
        <f t="shared" si="53"/>
        <v>0.30092699590994265</v>
      </c>
      <c r="X88" s="104">
        <f t="shared" si="54"/>
        <v>0.19789323763973465</v>
      </c>
    </row>
    <row r="89" spans="1:24" ht="20.100000000000001" customHeight="1" thickBot="1" x14ac:dyDescent="0.3">
      <c r="A89" s="5" t="s">
        <v>7</v>
      </c>
      <c r="B89" s="6"/>
      <c r="C89" s="13">
        <v>3363918</v>
      </c>
      <c r="D89" s="14">
        <v>4425759</v>
      </c>
      <c r="E89" s="14">
        <v>6896252</v>
      </c>
      <c r="F89" s="14">
        <v>5370912</v>
      </c>
      <c r="G89" s="14">
        <v>2279028</v>
      </c>
      <c r="H89" s="14">
        <v>2016613</v>
      </c>
      <c r="I89" s="15">
        <v>3296712</v>
      </c>
      <c r="J89" s="14">
        <v>585873</v>
      </c>
      <c r="K89" s="161">
        <v>523468</v>
      </c>
      <c r="M89" s="135">
        <f>C89/C92</f>
        <v>1.3373641293976658E-2</v>
      </c>
      <c r="N89" s="135">
        <f>D89/D92</f>
        <v>1.5343171471936895E-2</v>
      </c>
      <c r="O89" s="135">
        <f>E89/E92</f>
        <v>2.1967070207854086E-2</v>
      </c>
      <c r="P89" s="135">
        <f>F89/F92</f>
        <v>1.5289959300114687E-2</v>
      </c>
      <c r="Q89" s="135">
        <f t="shared" ref="Q89:R89" si="88">G89/G92</f>
        <v>1.2184728240618982E-2</v>
      </c>
      <c r="R89" s="135">
        <f t="shared" si="88"/>
        <v>1.0738023780794078E-2</v>
      </c>
      <c r="S89" s="135">
        <f>I89/I92</f>
        <v>9.7186861406530298E-3</v>
      </c>
      <c r="T89" s="135">
        <f>J89/J92</f>
        <v>8.6647795044014642E-3</v>
      </c>
      <c r="U89" s="328">
        <f>K89/K92</f>
        <v>6.2760486929338615E-3</v>
      </c>
      <c r="W89" s="64">
        <f t="shared" si="53"/>
        <v>-0.10651625864308477</v>
      </c>
      <c r="X89" s="130">
        <f t="shared" si="54"/>
        <v>-0.23887308114676026</v>
      </c>
    </row>
    <row r="90" spans="1:24" ht="20.100000000000001" customHeight="1" x14ac:dyDescent="0.25">
      <c r="A90" s="24"/>
      <c r="B90" t="s">
        <v>95</v>
      </c>
      <c r="C90" s="10">
        <v>3313694</v>
      </c>
      <c r="D90" s="11">
        <v>4364618</v>
      </c>
      <c r="E90" s="11">
        <v>6849465</v>
      </c>
      <c r="F90" s="11">
        <v>5310834</v>
      </c>
      <c r="G90" s="11">
        <v>2234782</v>
      </c>
      <c r="H90" s="11">
        <v>2005284</v>
      </c>
      <c r="I90" s="12">
        <v>3181931</v>
      </c>
      <c r="J90" s="11">
        <v>562587</v>
      </c>
      <c r="K90" s="162">
        <v>519725</v>
      </c>
      <c r="M90" s="77">
        <f>C90/C89</f>
        <v>0.98506979064293476</v>
      </c>
      <c r="N90" s="77">
        <f>D90/D89</f>
        <v>0.98618519444913288</v>
      </c>
      <c r="O90" s="77">
        <f>E90/E89</f>
        <v>0.99321559014954786</v>
      </c>
      <c r="P90" s="77">
        <f>F90/F89</f>
        <v>0.98881419021573991</v>
      </c>
      <c r="Q90" s="77">
        <f t="shared" ref="Q90:R90" si="89">G90/G89</f>
        <v>0.98058558297660225</v>
      </c>
      <c r="R90" s="77">
        <f t="shared" si="89"/>
        <v>0.99438216455016404</v>
      </c>
      <c r="S90" s="77">
        <f>I90/I89</f>
        <v>0.96518318858304886</v>
      </c>
      <c r="T90" s="77">
        <f>J90/J89</f>
        <v>0.9602541847806606</v>
      </c>
      <c r="U90" s="329">
        <f>K90/K89</f>
        <v>0.9928496106734318</v>
      </c>
      <c r="W90" s="107">
        <f t="shared" si="53"/>
        <v>-7.6187327471128913E-2</v>
      </c>
      <c r="X90" s="104">
        <f t="shared" si="54"/>
        <v>3.2595425892771202</v>
      </c>
    </row>
    <row r="91" spans="1:24" ht="20.100000000000001" customHeight="1" thickBot="1" x14ac:dyDescent="0.3">
      <c r="A91" s="24"/>
      <c r="B91" t="s">
        <v>96</v>
      </c>
      <c r="C91" s="10">
        <v>50224</v>
      </c>
      <c r="D91" s="11">
        <v>61141</v>
      </c>
      <c r="E91" s="11">
        <v>46787</v>
      </c>
      <c r="F91" s="11">
        <v>60078</v>
      </c>
      <c r="G91" s="11">
        <v>44246</v>
      </c>
      <c r="H91" s="11">
        <v>11329</v>
      </c>
      <c r="I91" s="12">
        <v>114781</v>
      </c>
      <c r="J91" s="11">
        <v>23286</v>
      </c>
      <c r="K91" s="162">
        <v>3743</v>
      </c>
      <c r="M91" s="77">
        <f>C91/C89</f>
        <v>1.4930209357065185E-2</v>
      </c>
      <c r="N91" s="77">
        <f>D91/D89</f>
        <v>1.3814805550867094E-2</v>
      </c>
      <c r="O91" s="77">
        <f>E91/E89</f>
        <v>6.784409850452101E-3</v>
      </c>
      <c r="P91" s="77">
        <f>F91/F89</f>
        <v>1.1185809784260103E-2</v>
      </c>
      <c r="Q91" s="77">
        <f t="shared" ref="Q91:R91" si="90">G91/G89</f>
        <v>1.9414417023397693E-2</v>
      </c>
      <c r="R91" s="77">
        <f t="shared" si="90"/>
        <v>5.6178354498359374E-3</v>
      </c>
      <c r="S91" s="77">
        <f>I91/I89</f>
        <v>3.4816811416951192E-2</v>
      </c>
      <c r="T91" s="77">
        <f>J91/J89</f>
        <v>3.9745815219339342E-2</v>
      </c>
      <c r="U91" s="329">
        <f>K91/K89</f>
        <v>7.1503893265681953E-3</v>
      </c>
      <c r="W91" s="105">
        <f t="shared" si="53"/>
        <v>-0.83925964098600014</v>
      </c>
      <c r="X91" s="104">
        <f t="shared" si="54"/>
        <v>-3.2595425892771148</v>
      </c>
    </row>
    <row r="92" spans="1:24" ht="20.100000000000001" customHeight="1" thickBot="1" x14ac:dyDescent="0.3">
      <c r="A92" s="74" t="s">
        <v>21</v>
      </c>
      <c r="B92" s="100"/>
      <c r="C92" s="83">
        <f t="shared" ref="C92:F93" si="91">C54+C57+C60+C63+C65+C68+C71+C74+C77+C80+C83+C86+C89</f>
        <v>251533440</v>
      </c>
      <c r="D92" s="84">
        <f t="shared" si="91"/>
        <v>288451381</v>
      </c>
      <c r="E92" s="84">
        <f t="shared" si="91"/>
        <v>313935902</v>
      </c>
      <c r="F92" s="84">
        <f t="shared" si="91"/>
        <v>351270523</v>
      </c>
      <c r="G92" s="84">
        <f t="shared" ref="G92" si="92">G54+G57+G60+G63+G65+G68+G71+G74+G77+G80+G83+G86+G89</f>
        <v>187039707</v>
      </c>
      <c r="H92" s="84">
        <f t="shared" ref="H92:K93" si="93">H54+H57+H60+H63+H65+H68+H71+H74+H77+H80+H83+H86+H89</f>
        <v>187801130</v>
      </c>
      <c r="I92" s="168">
        <f t="shared" si="93"/>
        <v>339213753</v>
      </c>
      <c r="J92" s="191">
        <f t="shared" si="93"/>
        <v>67615454</v>
      </c>
      <c r="K92" s="189">
        <f t="shared" si="93"/>
        <v>83407256</v>
      </c>
      <c r="M92" s="89">
        <f>M54+M57+M60+M63+M65+M68+M71+M74+M77+M80+M83+M86+M89</f>
        <v>1</v>
      </c>
      <c r="N92" s="89">
        <f t="shared" ref="N92:T92" si="94">N54+N57+N60+N63+N65+N68+N71+N74+N77+N80+N83+N86+N89</f>
        <v>1.0000000000000002</v>
      </c>
      <c r="O92" s="89">
        <f t="shared" si="94"/>
        <v>0.99999999999999978</v>
      </c>
      <c r="P92" s="89">
        <f t="shared" si="94"/>
        <v>1.0000000000000002</v>
      </c>
      <c r="Q92" s="89">
        <f t="shared" ref="Q92:R92" si="95">Q54+Q57+Q60+Q63+Q65+Q68+Q71+Q74+Q77+Q80+Q83+Q86+Q89</f>
        <v>1</v>
      </c>
      <c r="R92" s="89">
        <f t="shared" si="95"/>
        <v>0.99999999999999989</v>
      </c>
      <c r="S92" s="89">
        <f t="shared" si="94"/>
        <v>1</v>
      </c>
      <c r="T92" s="89">
        <f t="shared" si="94"/>
        <v>1</v>
      </c>
      <c r="U92" s="330">
        <f>U54+U57+U60+U63+U65+U68+U71+U74+U77+U80+U83+U86+U89</f>
        <v>1</v>
      </c>
      <c r="W92" s="93">
        <f t="shared" si="53"/>
        <v>0.23355314600120855</v>
      </c>
      <c r="X92" s="133">
        <f t="shared" si="54"/>
        <v>0</v>
      </c>
    </row>
    <row r="93" spans="1:24" ht="20.100000000000001" customHeight="1" x14ac:dyDescent="0.25">
      <c r="A93" s="24"/>
      <c r="B93" t="s">
        <v>95</v>
      </c>
      <c r="C93" s="318">
        <f>C55+C58+C61+C64+C66+C69+C72+C75+C78+C81+C84+C87+C90</f>
        <v>118699269</v>
      </c>
      <c r="D93" s="319">
        <f t="shared" si="91"/>
        <v>131894498</v>
      </c>
      <c r="E93" s="319">
        <f t="shared" si="91"/>
        <v>150454647</v>
      </c>
      <c r="F93" s="319">
        <f t="shared" si="91"/>
        <v>163617233</v>
      </c>
      <c r="G93" s="319">
        <f t="shared" ref="G93" si="96">G55+G58+G61+G64+G66+G69+G72+G75+G78+G81+G84+G87+G90</f>
        <v>83129078</v>
      </c>
      <c r="H93" s="319">
        <f t="shared" si="93"/>
        <v>84878533</v>
      </c>
      <c r="I93" s="251">
        <f t="shared" si="93"/>
        <v>153466558</v>
      </c>
      <c r="J93" s="319">
        <f t="shared" si="93"/>
        <v>31525094</v>
      </c>
      <c r="K93" s="190">
        <f t="shared" si="93"/>
        <v>37402551</v>
      </c>
      <c r="M93" s="96">
        <f>C93/C92</f>
        <v>0.47190253908188112</v>
      </c>
      <c r="N93" s="96">
        <f>D93/D92</f>
        <v>0.45725036067690034</v>
      </c>
      <c r="O93" s="96">
        <f>E93/E92</f>
        <v>0.47925275841818182</v>
      </c>
      <c r="P93" s="96">
        <f>F93/F92</f>
        <v>0.46578697125690788</v>
      </c>
      <c r="Q93" s="96">
        <f t="shared" ref="Q93:R93" si="97">G93/G92</f>
        <v>0.4444461517468053</v>
      </c>
      <c r="R93" s="96">
        <f t="shared" si="97"/>
        <v>0.45195965008304262</v>
      </c>
      <c r="S93" s="96">
        <f t="shared" ref="R93:T93" si="98">I93/I92</f>
        <v>0.45241844306943535</v>
      </c>
      <c r="T93" s="96">
        <f t="shared" si="98"/>
        <v>0.46624095728174803</v>
      </c>
      <c r="U93" s="329">
        <f>K93/K92</f>
        <v>0.44843281980167288</v>
      </c>
      <c r="W93" s="107">
        <f t="shared" si="53"/>
        <v>0.1864374139534683</v>
      </c>
      <c r="X93" s="104">
        <f t="shared" si="54"/>
        <v>-1.7808137480075148</v>
      </c>
    </row>
    <row r="94" spans="1:24" ht="20.100000000000001" customHeight="1" thickBot="1" x14ac:dyDescent="0.3">
      <c r="A94" s="31"/>
      <c r="B94" s="25" t="s">
        <v>96</v>
      </c>
      <c r="C94" s="32">
        <f>C56+C59+C62+C67+C70+C73+C76+C79+C82+C85+C88+C91</f>
        <v>132834171</v>
      </c>
      <c r="D94" s="33">
        <f t="shared" ref="D94:F94" si="99">D56+D59+D62+D67+D70+D73+D76+D79+D82+D85+D88+D91</f>
        <v>156556883</v>
      </c>
      <c r="E94" s="33">
        <f t="shared" si="99"/>
        <v>163481255</v>
      </c>
      <c r="F94" s="33">
        <f t="shared" si="99"/>
        <v>187653290</v>
      </c>
      <c r="G94" s="33">
        <f t="shared" ref="G94" si="100">G56+G59+G62+G67+G70+G73+G76+G79+G82+G85+G88+G91</f>
        <v>103910629</v>
      </c>
      <c r="H94" s="33">
        <f t="shared" ref="H94:K94" si="101">H56+H59+H62+H67+H70+H73+H76+H79+H82+H85+H88+H91</f>
        <v>102922597</v>
      </c>
      <c r="I94" s="43">
        <f t="shared" si="101"/>
        <v>185747195</v>
      </c>
      <c r="J94" s="33">
        <f t="shared" si="101"/>
        <v>36090360</v>
      </c>
      <c r="K94" s="163">
        <f t="shared" si="101"/>
        <v>46004705</v>
      </c>
      <c r="M94" s="236">
        <f>C94/C92</f>
        <v>0.52809746091811893</v>
      </c>
      <c r="N94" s="236">
        <f>D94/D92</f>
        <v>0.54274963932309961</v>
      </c>
      <c r="O94" s="236">
        <f>E94/E92</f>
        <v>0.52074724158181818</v>
      </c>
      <c r="P94" s="236">
        <f>F94/F92</f>
        <v>0.53421302874309207</v>
      </c>
      <c r="Q94" s="236">
        <f t="shared" ref="Q94:R94" si="102">G94/G92</f>
        <v>0.55555384825319476</v>
      </c>
      <c r="R94" s="236">
        <f t="shared" si="102"/>
        <v>0.54804034991695738</v>
      </c>
      <c r="S94" s="236">
        <f t="shared" ref="R94:T94" si="103">I94/I92</f>
        <v>0.54758155693056465</v>
      </c>
      <c r="T94" s="236">
        <f t="shared" si="103"/>
        <v>0.53375904271825192</v>
      </c>
      <c r="U94" s="331">
        <f>K94/K92</f>
        <v>0.55156718019832707</v>
      </c>
      <c r="W94" s="105">
        <f t="shared" si="53"/>
        <v>0.27470895275081769</v>
      </c>
      <c r="X94" s="106">
        <f t="shared" si="54"/>
        <v>1.7808137480075148</v>
      </c>
    </row>
    <row r="97" spans="1:13" x14ac:dyDescent="0.25">
      <c r="A97" s="1" t="s">
        <v>27</v>
      </c>
      <c r="M97" s="1"/>
    </row>
    <row r="98" spans="1:13" ht="15.75" thickBot="1" x14ac:dyDescent="0.3"/>
    <row r="99" spans="1:13" ht="24" customHeight="1" x14ac:dyDescent="0.25">
      <c r="A99" s="395" t="s">
        <v>37</v>
      </c>
      <c r="B99" s="415"/>
      <c r="C99" s="397">
        <v>2016</v>
      </c>
      <c r="D99" s="392">
        <v>2017</v>
      </c>
      <c r="E99" s="407">
        <v>2018</v>
      </c>
      <c r="F99" s="407">
        <v>2019</v>
      </c>
      <c r="G99" s="407">
        <v>2020</v>
      </c>
      <c r="H99" s="392">
        <v>2021</v>
      </c>
      <c r="I99" s="401">
        <v>2022</v>
      </c>
      <c r="J99" s="403" t="str">
        <f>J5</f>
        <v>janeiro - março</v>
      </c>
      <c r="K99" s="404"/>
      <c r="M99" s="399" t="s">
        <v>94</v>
      </c>
    </row>
    <row r="100" spans="1:13" ht="21.75" customHeight="1" thickBot="1" x14ac:dyDescent="0.3">
      <c r="A100" s="416"/>
      <c r="B100" s="417"/>
      <c r="C100" s="411"/>
      <c r="D100" s="394"/>
      <c r="E100" s="414"/>
      <c r="F100" s="414"/>
      <c r="G100" s="414"/>
      <c r="H100" s="394"/>
      <c r="I100" s="420"/>
      <c r="J100" s="167">
        <v>2022</v>
      </c>
      <c r="K100" s="169">
        <v>2023</v>
      </c>
      <c r="M100" s="400"/>
    </row>
    <row r="101" spans="1:13" ht="20.100000000000001" customHeight="1" thickBot="1" x14ac:dyDescent="0.3">
      <c r="A101" s="5" t="s">
        <v>10</v>
      </c>
      <c r="B101" s="6"/>
      <c r="C101" s="113">
        <f>C54/C7</f>
        <v>8.3407750570927028</v>
      </c>
      <c r="D101" s="134">
        <f t="shared" ref="D101:K116" si="104">D54/D7</f>
        <v>8.3926113663102786</v>
      </c>
      <c r="E101" s="134">
        <f t="shared" si="104"/>
        <v>8.7688624445989944</v>
      </c>
      <c r="F101" s="134">
        <f t="shared" si="104"/>
        <v>8.861632720002369</v>
      </c>
      <c r="G101" s="134">
        <f t="shared" ref="G101" si="105">G54/G7</f>
        <v>8.7098588037958002</v>
      </c>
      <c r="H101" s="134">
        <f t="shared" si="104"/>
        <v>8.7108279571319205</v>
      </c>
      <c r="I101" s="126">
        <f t="shared" si="104"/>
        <v>9.5542379380992752</v>
      </c>
      <c r="J101" s="201">
        <f t="shared" si="104"/>
        <v>8.7638537103436427</v>
      </c>
      <c r="K101" s="186">
        <f t="shared" si="104"/>
        <v>9.7023581222475563</v>
      </c>
      <c r="M101" s="23">
        <f>(K101-J101)/J101</f>
        <v>0.10708809650670374</v>
      </c>
    </row>
    <row r="102" spans="1:13" ht="20.100000000000001" customHeight="1" x14ac:dyDescent="0.25">
      <c r="A102" s="24"/>
      <c r="B102" t="s">
        <v>95</v>
      </c>
      <c r="C102" s="246">
        <f t="shared" ref="C102:K117" si="106">C55/C8</f>
        <v>12.225370006305871</v>
      </c>
      <c r="D102" s="247">
        <f t="shared" si="106"/>
        <v>10.274031328876129</v>
      </c>
      <c r="E102" s="247">
        <f t="shared" si="104"/>
        <v>8.6433807047860629</v>
      </c>
      <c r="F102" s="247">
        <f t="shared" si="104"/>
        <v>10.245187320357379</v>
      </c>
      <c r="G102" s="247">
        <f t="shared" ref="G102" si="107">G55/G8</f>
        <v>9.1468445625050308</v>
      </c>
      <c r="H102" s="247">
        <f t="shared" si="104"/>
        <v>8.0684115082376238</v>
      </c>
      <c r="I102" s="119">
        <f t="shared" si="106"/>
        <v>10.148962074871545</v>
      </c>
      <c r="J102" s="166">
        <f t="shared" si="104"/>
        <v>9.1754086597360782</v>
      </c>
      <c r="K102" s="185">
        <f t="shared" si="104"/>
        <v>11.208955342207283</v>
      </c>
      <c r="M102" s="244">
        <f t="shared" ref="M102:M141" si="108">(K102-J102)/J102</f>
        <v>0.22163009386109428</v>
      </c>
    </row>
    <row r="103" spans="1:13" ht="20.100000000000001" customHeight="1" thickBot="1" x14ac:dyDescent="0.3">
      <c r="A103" s="24"/>
      <c r="B103" t="s">
        <v>96</v>
      </c>
      <c r="C103" s="246">
        <f t="shared" si="106"/>
        <v>8.2495943768684015</v>
      </c>
      <c r="D103" s="247">
        <f t="shared" si="106"/>
        <v>8.3579180887917683</v>
      </c>
      <c r="E103" s="247">
        <f t="shared" si="104"/>
        <v>8.7750040648325314</v>
      </c>
      <c r="F103" s="247">
        <f t="shared" si="104"/>
        <v>8.8034407377527817</v>
      </c>
      <c r="G103" s="247">
        <f t="shared" ref="G103" si="109">G56/G9</f>
        <v>8.6897796112512857</v>
      </c>
      <c r="H103" s="247">
        <f t="shared" si="104"/>
        <v>8.7919664905490702</v>
      </c>
      <c r="I103" s="119">
        <f t="shared" si="106"/>
        <v>9.494552086531705</v>
      </c>
      <c r="J103" s="166">
        <f t="shared" si="104"/>
        <v>8.7147220869957653</v>
      </c>
      <c r="K103" s="185">
        <f t="shared" si="104"/>
        <v>9.5377582298797012</v>
      </c>
      <c r="M103" s="34">
        <f t="shared" si="108"/>
        <v>9.444204125706801E-2</v>
      </c>
    </row>
    <row r="104" spans="1:13" ht="20.100000000000001" customHeight="1" thickBot="1" x14ac:dyDescent="0.3">
      <c r="A104" s="5" t="s">
        <v>18</v>
      </c>
      <c r="B104" s="6"/>
      <c r="C104" s="113">
        <f t="shared" si="106"/>
        <v>5.2730976957792945</v>
      </c>
      <c r="D104" s="134">
        <f t="shared" si="106"/>
        <v>6.1131859492436869</v>
      </c>
      <c r="E104" s="134">
        <f t="shared" si="104"/>
        <v>5.6729808754556217</v>
      </c>
      <c r="F104" s="134">
        <f t="shared" si="104"/>
        <v>6.9424964576496411</v>
      </c>
      <c r="G104" s="134">
        <f t="shared" ref="G104" si="110">G57/G10</f>
        <v>6.4647493741631248</v>
      </c>
      <c r="H104" s="134">
        <f t="shared" si="104"/>
        <v>5.5641234748813355</v>
      </c>
      <c r="I104" s="126">
        <f t="shared" si="106"/>
        <v>5.8064225523380184</v>
      </c>
      <c r="J104" s="201">
        <f t="shared" si="104"/>
        <v>5.535561989997368</v>
      </c>
      <c r="K104" s="186">
        <f t="shared" si="104"/>
        <v>6.3815033672256698</v>
      </c>
      <c r="M104" s="23">
        <f t="shared" si="108"/>
        <v>0.15281942082066793</v>
      </c>
    </row>
    <row r="105" spans="1:13" ht="20.100000000000001" customHeight="1" x14ac:dyDescent="0.25">
      <c r="A105" s="24"/>
      <c r="B105" t="s">
        <v>95</v>
      </c>
      <c r="C105" s="246">
        <f t="shared" si="106"/>
        <v>5.2620489242623281</v>
      </c>
      <c r="D105" s="247">
        <f t="shared" si="106"/>
        <v>6.0405704704487091</v>
      </c>
      <c r="E105" s="247">
        <f t="shared" si="104"/>
        <v>5.1080959816220677</v>
      </c>
      <c r="F105" s="247">
        <f t="shared" si="104"/>
        <v>5.8357127178738288</v>
      </c>
      <c r="G105" s="247">
        <f t="shared" ref="G105" si="111">G58/G11</f>
        <v>5.2093051654658691</v>
      </c>
      <c r="H105" s="247">
        <f t="shared" si="104"/>
        <v>4.0384331173528523</v>
      </c>
      <c r="I105" s="119">
        <f t="shared" si="106"/>
        <v>4.372397727666355</v>
      </c>
      <c r="J105" s="166">
        <f t="shared" si="104"/>
        <v>3.9224274632494751</v>
      </c>
      <c r="K105" s="185">
        <f t="shared" si="104"/>
        <v>5.1997610781349159</v>
      </c>
      <c r="M105" s="244">
        <f t="shared" si="108"/>
        <v>0.32564875369989721</v>
      </c>
    </row>
    <row r="106" spans="1:13" ht="20.100000000000001" customHeight="1" thickBot="1" x14ac:dyDescent="0.3">
      <c r="A106" s="24"/>
      <c r="B106" t="s">
        <v>96</v>
      </c>
      <c r="C106" s="246">
        <f t="shared" si="106"/>
        <v>6.8230739450251647</v>
      </c>
      <c r="D106" s="247">
        <f t="shared" si="106"/>
        <v>8.8369933796221538</v>
      </c>
      <c r="E106" s="247">
        <f t="shared" si="104"/>
        <v>12.302329499978937</v>
      </c>
      <c r="F106" s="247">
        <f t="shared" si="104"/>
        <v>11.966287794066815</v>
      </c>
      <c r="G106" s="247">
        <f t="shared" ref="G106" si="112">G59/G12</f>
        <v>13.443973015401587</v>
      </c>
      <c r="H106" s="247">
        <f t="shared" si="104"/>
        <v>12.472071564415018</v>
      </c>
      <c r="I106" s="119">
        <f t="shared" si="106"/>
        <v>14.345571741652702</v>
      </c>
      <c r="J106" s="166">
        <f t="shared" si="104"/>
        <v>12.830700649287722</v>
      </c>
      <c r="K106" s="185">
        <f t="shared" si="104"/>
        <v>15.412981455064195</v>
      </c>
      <c r="M106" s="34">
        <f t="shared" si="108"/>
        <v>0.20125797307256355</v>
      </c>
    </row>
    <row r="107" spans="1:13" ht="20.100000000000001" customHeight="1" thickBot="1" x14ac:dyDescent="0.3">
      <c r="A107" s="5" t="s">
        <v>15</v>
      </c>
      <c r="B107" s="6"/>
      <c r="C107" s="113">
        <f t="shared" si="106"/>
        <v>13.142143378334337</v>
      </c>
      <c r="D107" s="134">
        <f t="shared" si="106"/>
        <v>14.005606159422275</v>
      </c>
      <c r="E107" s="134">
        <f t="shared" si="104"/>
        <v>15.710852034383059</v>
      </c>
      <c r="F107" s="134">
        <f t="shared" si="104"/>
        <v>16.516943049386594</v>
      </c>
      <c r="G107" s="134">
        <f t="shared" ref="G107" si="113">G60/G13</f>
        <v>16.82118789067847</v>
      </c>
      <c r="H107" s="134">
        <f t="shared" si="104"/>
        <v>16.111156571944704</v>
      </c>
      <c r="I107" s="126">
        <f t="shared" si="106"/>
        <v>16.927584224408189</v>
      </c>
      <c r="J107" s="201">
        <f t="shared" si="104"/>
        <v>16.30615520246657</v>
      </c>
      <c r="K107" s="186">
        <f t="shared" si="104"/>
        <v>16.76526034910156</v>
      </c>
      <c r="M107" s="23">
        <f t="shared" si="108"/>
        <v>2.8155327907435992E-2</v>
      </c>
    </row>
    <row r="108" spans="1:13" ht="20.100000000000001" customHeight="1" x14ac:dyDescent="0.25">
      <c r="A108" s="24"/>
      <c r="B108" t="s">
        <v>95</v>
      </c>
      <c r="C108" s="246">
        <f t="shared" si="106"/>
        <v>5.1147887199188133</v>
      </c>
      <c r="D108" s="247">
        <f t="shared" si="106"/>
        <v>5.2895655371650996</v>
      </c>
      <c r="E108" s="247">
        <f t="shared" si="104"/>
        <v>5.6004374635034688</v>
      </c>
      <c r="F108" s="247">
        <f t="shared" si="104"/>
        <v>6.8182032145974905</v>
      </c>
      <c r="G108" s="247">
        <f t="shared" ref="G108" si="114">G61/G14</f>
        <v>7.5078729790931593</v>
      </c>
      <c r="H108" s="247">
        <f t="shared" si="104"/>
        <v>9.9551261119521879</v>
      </c>
      <c r="I108" s="119">
        <f t="shared" si="106"/>
        <v>11.654640719442209</v>
      </c>
      <c r="J108" s="166">
        <f t="shared" si="104"/>
        <v>11.222385174321712</v>
      </c>
      <c r="K108" s="185">
        <f t="shared" si="104"/>
        <v>12.014904838339831</v>
      </c>
      <c r="M108" s="244">
        <f t="shared" si="108"/>
        <v>7.0619538690536846E-2</v>
      </c>
    </row>
    <row r="109" spans="1:13" ht="20.100000000000001" customHeight="1" thickBot="1" x14ac:dyDescent="0.3">
      <c r="A109" s="24"/>
      <c r="B109" t="s">
        <v>96</v>
      </c>
      <c r="C109" s="246">
        <f t="shared" si="106"/>
        <v>15.511855204904499</v>
      </c>
      <c r="D109" s="247">
        <f t="shared" si="106"/>
        <v>15.502277012025084</v>
      </c>
      <c r="E109" s="247">
        <f t="shared" si="104"/>
        <v>17.131300009900471</v>
      </c>
      <c r="F109" s="247">
        <f t="shared" si="104"/>
        <v>17.044880398601446</v>
      </c>
      <c r="G109" s="247">
        <f t="shared" ref="G109" si="115">G62/G15</f>
        <v>17.169992446042457</v>
      </c>
      <c r="H109" s="247">
        <f t="shared" si="104"/>
        <v>16.333728653175708</v>
      </c>
      <c r="I109" s="119">
        <f t="shared" si="106"/>
        <v>17.114635152621414</v>
      </c>
      <c r="J109" s="166">
        <f t="shared" si="104"/>
        <v>16.535532816798607</v>
      </c>
      <c r="K109" s="185">
        <f t="shared" si="104"/>
        <v>16.91980027568189</v>
      </c>
      <c r="M109" s="34">
        <f t="shared" si="108"/>
        <v>2.3238891854328505E-2</v>
      </c>
    </row>
    <row r="110" spans="1:13" ht="20.100000000000001" customHeight="1" thickBot="1" x14ac:dyDescent="0.3">
      <c r="A110" s="5" t="s">
        <v>8</v>
      </c>
      <c r="B110" s="6"/>
      <c r="C110" s="113">
        <f t="shared" si="106"/>
        <v>6.3988203266787655</v>
      </c>
      <c r="D110" s="134">
        <f t="shared" si="106"/>
        <v>3.142810838843511</v>
      </c>
      <c r="E110" s="134">
        <f t="shared" si="104"/>
        <v>3.4584985053288277</v>
      </c>
      <c r="F110" s="134">
        <f t="shared" si="104"/>
        <v>2.8007500021904268</v>
      </c>
      <c r="G110" s="134">
        <f t="shared" ref="G110" si="116">G63/G16</f>
        <v>3.0593498746433818</v>
      </c>
      <c r="H110" s="134"/>
      <c r="I110" s="126"/>
      <c r="J110" s="201"/>
      <c r="K110" s="186"/>
      <c r="M110" s="23"/>
    </row>
    <row r="111" spans="1:13" ht="20.100000000000001" customHeight="1" thickBot="1" x14ac:dyDescent="0.3">
      <c r="A111" s="24"/>
      <c r="B111" t="s">
        <v>95</v>
      </c>
      <c r="C111" s="246">
        <f t="shared" si="106"/>
        <v>6.3988203266787655</v>
      </c>
      <c r="D111" s="247">
        <f t="shared" si="106"/>
        <v>3.142810838843511</v>
      </c>
      <c r="E111" s="247">
        <f t="shared" si="104"/>
        <v>3.4584985053288277</v>
      </c>
      <c r="F111" s="247">
        <f t="shared" si="104"/>
        <v>2.8007500021904268</v>
      </c>
      <c r="G111" s="247">
        <f t="shared" ref="G111" si="117">G64/G17</f>
        <v>3.0593498746433818</v>
      </c>
      <c r="H111" s="247"/>
      <c r="I111" s="119"/>
      <c r="J111" s="166"/>
      <c r="K111" s="185"/>
      <c r="M111" s="320"/>
    </row>
    <row r="112" spans="1:13" ht="20.100000000000001" customHeight="1" thickBot="1" x14ac:dyDescent="0.3">
      <c r="A112" s="5" t="s">
        <v>16</v>
      </c>
      <c r="B112" s="6"/>
      <c r="C112" s="113">
        <f t="shared" si="106"/>
        <v>13.75466297322253</v>
      </c>
      <c r="D112" s="134">
        <f t="shared" si="106"/>
        <v>10.495685902002691</v>
      </c>
      <c r="E112" s="134">
        <f t="shared" si="104"/>
        <v>12.950920856147336</v>
      </c>
      <c r="F112" s="134">
        <f t="shared" si="104"/>
        <v>10.068164450557848</v>
      </c>
      <c r="G112" s="134">
        <f t="shared" ref="G112" si="118">G65/G18</f>
        <v>9.1511891531451433</v>
      </c>
      <c r="H112" s="134">
        <f t="shared" si="104"/>
        <v>8.5774050780340083</v>
      </c>
      <c r="I112" s="126">
        <f t="shared" si="106"/>
        <v>9.5451962720437926</v>
      </c>
      <c r="J112" s="201">
        <f t="shared" si="104"/>
        <v>8.5013648771610555</v>
      </c>
      <c r="K112" s="186">
        <f t="shared" si="104"/>
        <v>9.9751648660025261</v>
      </c>
      <c r="M112" s="23">
        <f t="shared" si="108"/>
        <v>0.17336039684649215</v>
      </c>
    </row>
    <row r="113" spans="1:13" ht="20.100000000000001" customHeight="1" x14ac:dyDescent="0.25">
      <c r="A113" s="24"/>
      <c r="B113" t="s">
        <v>95</v>
      </c>
      <c r="C113" s="246">
        <f t="shared" si="106"/>
        <v>13.797621834183794</v>
      </c>
      <c r="D113" s="247">
        <f t="shared" si="106"/>
        <v>10.172654342518312</v>
      </c>
      <c r="E113" s="247">
        <f t="shared" si="104"/>
        <v>12.269485404754739</v>
      </c>
      <c r="F113" s="247">
        <f t="shared" si="104"/>
        <v>9.5459190190318051</v>
      </c>
      <c r="G113" s="247">
        <f t="shared" ref="G113" si="119">G66/G19</f>
        <v>8.1287145312041584</v>
      </c>
      <c r="H113" s="247">
        <f t="shared" si="104"/>
        <v>8.0172894590072499</v>
      </c>
      <c r="I113" s="119">
        <f t="shared" si="106"/>
        <v>9.2615230088166367</v>
      </c>
      <c r="J113" s="166">
        <f t="shared" si="104"/>
        <v>8.3428974600188148</v>
      </c>
      <c r="K113" s="185">
        <f t="shared" si="104"/>
        <v>9.6809078771695596</v>
      </c>
      <c r="M113" s="244">
        <f t="shared" si="108"/>
        <v>0.16037718593124448</v>
      </c>
    </row>
    <row r="114" spans="1:13" ht="20.100000000000001" customHeight="1" thickBot="1" x14ac:dyDescent="0.3">
      <c r="A114" s="24"/>
      <c r="B114" t="s">
        <v>96</v>
      </c>
      <c r="C114" s="246">
        <f t="shared" si="106"/>
        <v>10.685618729096991</v>
      </c>
      <c r="D114" s="247">
        <f t="shared" si="106"/>
        <v>13.675536480686695</v>
      </c>
      <c r="E114" s="247">
        <f t="shared" si="104"/>
        <v>14.283318623124448</v>
      </c>
      <c r="F114" s="247">
        <f t="shared" si="104"/>
        <v>12.127423822714681</v>
      </c>
      <c r="G114" s="247">
        <f t="shared" ref="G114" si="120">G67/G20</f>
        <v>10.3056646632909</v>
      </c>
      <c r="H114" s="247">
        <f t="shared" si="104"/>
        <v>11.418387553041018</v>
      </c>
      <c r="I114" s="119">
        <f t="shared" si="106"/>
        <v>13.392532795156407</v>
      </c>
      <c r="J114" s="166">
        <f t="shared" si="104"/>
        <v>13.180555555555555</v>
      </c>
      <c r="K114" s="185">
        <f t="shared" si="104"/>
        <v>15.1139896373057</v>
      </c>
      <c r="M114" s="34">
        <f t="shared" si="108"/>
        <v>0.14668836025923121</v>
      </c>
    </row>
    <row r="115" spans="1:13" ht="20.100000000000001" customHeight="1" thickBot="1" x14ac:dyDescent="0.3">
      <c r="A115" s="5" t="s">
        <v>19</v>
      </c>
      <c r="B115" s="6"/>
      <c r="C115" s="113">
        <f t="shared" si="106"/>
        <v>21.465735798703776</v>
      </c>
      <c r="D115" s="134">
        <f t="shared" si="106"/>
        <v>14.720789007092199</v>
      </c>
      <c r="E115" s="134">
        <f t="shared" si="104"/>
        <v>12.061285530956013</v>
      </c>
      <c r="F115" s="134">
        <f t="shared" si="104"/>
        <v>11.294826300496284</v>
      </c>
      <c r="G115" s="134">
        <f t="shared" ref="G115" si="121">G68/G21</f>
        <v>13.343641876226146</v>
      </c>
      <c r="H115" s="134">
        <f t="shared" si="104"/>
        <v>19.202643817056646</v>
      </c>
      <c r="I115" s="126">
        <f t="shared" si="106"/>
        <v>21.048911518261637</v>
      </c>
      <c r="J115" s="201">
        <f t="shared" si="104"/>
        <v>23.42128935532234</v>
      </c>
      <c r="K115" s="186">
        <f t="shared" si="104"/>
        <v>17.501991384215231</v>
      </c>
      <c r="M115" s="23">
        <f t="shared" si="108"/>
        <v>-0.25273151624173867</v>
      </c>
    </row>
    <row r="116" spans="1:13" ht="20.100000000000001" customHeight="1" x14ac:dyDescent="0.25">
      <c r="A116" s="24"/>
      <c r="B116" t="s">
        <v>95</v>
      </c>
      <c r="C116" s="246">
        <f t="shared" si="106"/>
        <v>13.936639505479068</v>
      </c>
      <c r="D116" s="247">
        <f t="shared" si="106"/>
        <v>11.378264268960125</v>
      </c>
      <c r="E116" s="247">
        <f t="shared" si="104"/>
        <v>15.149018548532325</v>
      </c>
      <c r="F116" s="247">
        <f t="shared" si="104"/>
        <v>19.160603080957063</v>
      </c>
      <c r="G116" s="247">
        <f t="shared" ref="G116" si="122">G69/G22</f>
        <v>16.752188672503127</v>
      </c>
      <c r="H116" s="247">
        <f t="shared" si="104"/>
        <v>18.680670998942119</v>
      </c>
      <c r="I116" s="119">
        <f t="shared" si="106"/>
        <v>20.984340859431899</v>
      </c>
      <c r="J116" s="166">
        <f t="shared" si="104"/>
        <v>20.418447694038246</v>
      </c>
      <c r="K116" s="185">
        <f t="shared" si="104"/>
        <v>13.63787160706592</v>
      </c>
      <c r="M116" s="244">
        <f t="shared" si="108"/>
        <v>-0.33208088041639477</v>
      </c>
    </row>
    <row r="117" spans="1:13" ht="20.100000000000001" customHeight="1" thickBot="1" x14ac:dyDescent="0.3">
      <c r="A117" s="24"/>
      <c r="B117" t="s">
        <v>96</v>
      </c>
      <c r="C117" s="246">
        <f t="shared" si="106"/>
        <v>25.330737054666091</v>
      </c>
      <c r="D117" s="247">
        <f t="shared" si="106"/>
        <v>15.272769528728212</v>
      </c>
      <c r="E117" s="247">
        <f t="shared" si="106"/>
        <v>11.670965318642795</v>
      </c>
      <c r="F117" s="247">
        <f t="shared" si="106"/>
        <v>10.625188347564038</v>
      </c>
      <c r="G117" s="247">
        <f t="shared" ref="G117" si="123">G70/G23</f>
        <v>12.49340404670648</v>
      </c>
      <c r="H117" s="247">
        <f t="shared" si="106"/>
        <v>19.369563116180167</v>
      </c>
      <c r="I117" s="119">
        <f t="shared" si="106"/>
        <v>21.067143077476736</v>
      </c>
      <c r="J117" s="166">
        <f t="shared" si="106"/>
        <v>24.021587587137397</v>
      </c>
      <c r="K117" s="185">
        <f t="shared" si="106"/>
        <v>19.843362485315232</v>
      </c>
      <c r="M117" s="34">
        <f t="shared" si="108"/>
        <v>-0.17393625990229877</v>
      </c>
    </row>
    <row r="118" spans="1:13" ht="20.100000000000001" customHeight="1" thickBot="1" x14ac:dyDescent="0.3">
      <c r="A118" s="5" t="s">
        <v>20</v>
      </c>
      <c r="B118" s="6"/>
      <c r="C118" s="113">
        <f t="shared" ref="C118:K133" si="124">C71/C24</f>
        <v>8.5465300809799558</v>
      </c>
      <c r="D118" s="134">
        <f t="shared" si="124"/>
        <v>10.986867547585044</v>
      </c>
      <c r="E118" s="134">
        <f t="shared" si="124"/>
        <v>8.4069324817011086</v>
      </c>
      <c r="F118" s="134">
        <f t="shared" si="124"/>
        <v>8.1401663674342579</v>
      </c>
      <c r="G118" s="134">
        <f t="shared" ref="G118" si="125">G71/G24</f>
        <v>7.8997118247652534</v>
      </c>
      <c r="H118" s="134">
        <f t="shared" si="124"/>
        <v>7.6902885212202916</v>
      </c>
      <c r="I118" s="126">
        <f t="shared" si="124"/>
        <v>10.31779018067674</v>
      </c>
      <c r="J118" s="201">
        <f t="shared" si="124"/>
        <v>8.5901419187164905</v>
      </c>
      <c r="K118" s="186">
        <f t="shared" si="124"/>
        <v>10.676687762412755</v>
      </c>
      <c r="M118" s="23">
        <f t="shared" si="108"/>
        <v>0.2429000432635493</v>
      </c>
    </row>
    <row r="119" spans="1:13" ht="20.100000000000001" customHeight="1" x14ac:dyDescent="0.25">
      <c r="A119" s="24"/>
      <c r="B119" t="s">
        <v>95</v>
      </c>
      <c r="C119" s="246">
        <f t="shared" si="124"/>
        <v>3.6284859094941284</v>
      </c>
      <c r="D119" s="247">
        <f t="shared" si="124"/>
        <v>4.1276205297506872</v>
      </c>
      <c r="E119" s="247">
        <f t="shared" si="124"/>
        <v>3.0479738698719623</v>
      </c>
      <c r="F119" s="247">
        <f t="shared" si="124"/>
        <v>3.3002096269322321</v>
      </c>
      <c r="G119" s="247">
        <f t="shared" ref="G119" si="126">G72/G25</f>
        <v>3.3803129133786434</v>
      </c>
      <c r="H119" s="247">
        <f t="shared" si="124"/>
        <v>3.405626007219583</v>
      </c>
      <c r="I119" s="119">
        <f t="shared" si="124"/>
        <v>3.4938500971680067</v>
      </c>
      <c r="J119" s="166">
        <f t="shared" si="124"/>
        <v>3.4999541702386923</v>
      </c>
      <c r="K119" s="185">
        <f t="shared" si="124"/>
        <v>4.044550812807695</v>
      </c>
      <c r="M119" s="244">
        <f t="shared" si="108"/>
        <v>0.15560107820836463</v>
      </c>
    </row>
    <row r="120" spans="1:13" ht="20.100000000000001" customHeight="1" thickBot="1" x14ac:dyDescent="0.3">
      <c r="A120" s="24"/>
      <c r="B120" t="s">
        <v>96</v>
      </c>
      <c r="C120" s="246">
        <f t="shared" si="124"/>
        <v>10.259959904540468</v>
      </c>
      <c r="D120" s="247">
        <f t="shared" si="124"/>
        <v>12.094985714576364</v>
      </c>
      <c r="E120" s="247">
        <f t="shared" si="124"/>
        <v>13.422789193842663</v>
      </c>
      <c r="F120" s="247">
        <f t="shared" si="124"/>
        <v>12.650576311027072</v>
      </c>
      <c r="G120" s="247">
        <f t="shared" ref="G120" si="127">G73/G26</f>
        <v>11.758965825628753</v>
      </c>
      <c r="H120" s="247">
        <f t="shared" si="124"/>
        <v>11.283971178625901</v>
      </c>
      <c r="I120" s="119">
        <f t="shared" si="124"/>
        <v>14.178031997485245</v>
      </c>
      <c r="J120" s="166">
        <f t="shared" si="124"/>
        <v>13.185083155276722</v>
      </c>
      <c r="K120" s="185">
        <f t="shared" si="124"/>
        <v>13.870061800543494</v>
      </c>
      <c r="M120" s="34">
        <f t="shared" si="108"/>
        <v>5.1951029599130089E-2</v>
      </c>
    </row>
    <row r="121" spans="1:13" ht="20.100000000000001" customHeight="1" thickBot="1" x14ac:dyDescent="0.3">
      <c r="A121" s="5" t="s">
        <v>86</v>
      </c>
      <c r="B121" s="6"/>
      <c r="C121" s="113">
        <f t="shared" si="124"/>
        <v>8.8219907864146805</v>
      </c>
      <c r="D121" s="134">
        <f t="shared" si="124"/>
        <v>7.9278075188695167</v>
      </c>
      <c r="E121" s="134">
        <f t="shared" si="124"/>
        <v>5.3059111054299448</v>
      </c>
      <c r="F121" s="134">
        <f t="shared" si="124"/>
        <v>7.4216689735864705</v>
      </c>
      <c r="G121" s="134">
        <f t="shared" ref="G121" si="128">G74/G27</f>
        <v>7.9880684466342631</v>
      </c>
      <c r="H121" s="134">
        <f t="shared" si="124"/>
        <v>7.3332827086244254</v>
      </c>
      <c r="I121" s="126">
        <f t="shared" si="124"/>
        <v>7.146657211215242</v>
      </c>
      <c r="J121" s="201">
        <f t="shared" si="124"/>
        <v>6.8817274699270357</v>
      </c>
      <c r="K121" s="186">
        <f t="shared" si="124"/>
        <v>7.0030757984317562</v>
      </c>
      <c r="M121" s="23">
        <f t="shared" si="108"/>
        <v>1.763341094732529E-2</v>
      </c>
    </row>
    <row r="122" spans="1:13" ht="20.100000000000001" customHeight="1" x14ac:dyDescent="0.25">
      <c r="A122" s="24"/>
      <c r="B122" t="s">
        <v>95</v>
      </c>
      <c r="C122" s="246">
        <f t="shared" si="124"/>
        <v>6.3294754986456541</v>
      </c>
      <c r="D122" s="247">
        <f t="shared" si="124"/>
        <v>6.9627473806752036</v>
      </c>
      <c r="E122" s="247">
        <f t="shared" si="124"/>
        <v>3.5215049578031699</v>
      </c>
      <c r="F122" s="247">
        <f t="shared" si="124"/>
        <v>3.6882277549016935</v>
      </c>
      <c r="G122" s="247">
        <f t="shared" ref="G122" si="129">G75/G28</f>
        <v>7.7413181783891165</v>
      </c>
      <c r="H122" s="247">
        <f t="shared" si="124"/>
        <v>8.0936505640728953</v>
      </c>
      <c r="I122" s="119">
        <f t="shared" si="124"/>
        <v>7.7437078576674008</v>
      </c>
      <c r="J122" s="166">
        <f t="shared" si="124"/>
        <v>8.405594405594405</v>
      </c>
      <c r="K122" s="185">
        <f t="shared" si="124"/>
        <v>8.4604096606542338</v>
      </c>
      <c r="M122" s="244">
        <f t="shared" si="108"/>
        <v>6.5212824239230692E-3</v>
      </c>
    </row>
    <row r="123" spans="1:13" ht="20.100000000000001" customHeight="1" thickBot="1" x14ac:dyDescent="0.3">
      <c r="A123" s="24"/>
      <c r="B123" t="s">
        <v>96</v>
      </c>
      <c r="C123" s="246">
        <f t="shared" si="124"/>
        <v>8.9119602510088356</v>
      </c>
      <c r="D123" s="247">
        <f t="shared" si="124"/>
        <v>7.9974662107569694</v>
      </c>
      <c r="E123" s="247">
        <f t="shared" si="124"/>
        <v>8.7960602745288234</v>
      </c>
      <c r="F123" s="247">
        <f t="shared" si="124"/>
        <v>9.0921549679346398</v>
      </c>
      <c r="G123" s="247">
        <f t="shared" ref="G123" si="130">G76/G29</f>
        <v>8.0119546351901025</v>
      </c>
      <c r="H123" s="247">
        <f t="shared" si="124"/>
        <v>7.2760473370204242</v>
      </c>
      <c r="I123" s="119">
        <f t="shared" si="124"/>
        <v>7.113517659723084</v>
      </c>
      <c r="J123" s="166">
        <f t="shared" si="124"/>
        <v>6.8078354505756256</v>
      </c>
      <c r="K123" s="185">
        <f t="shared" si="124"/>
        <v>6.9694423277735442</v>
      </c>
      <c r="M123" s="34">
        <f t="shared" si="108"/>
        <v>2.3738364179212684E-2</v>
      </c>
    </row>
    <row r="124" spans="1:13" ht="20.100000000000001" customHeight="1" thickBot="1" x14ac:dyDescent="0.3">
      <c r="A124" s="5" t="s">
        <v>9</v>
      </c>
      <c r="B124" s="6"/>
      <c r="C124" s="113">
        <f t="shared" si="124"/>
        <v>8.6157584549226236</v>
      </c>
      <c r="D124" s="134">
        <f t="shared" si="124"/>
        <v>9.2267089803991489</v>
      </c>
      <c r="E124" s="134">
        <f t="shared" si="124"/>
        <v>10.043909773256988</v>
      </c>
      <c r="F124" s="134">
        <f t="shared" si="124"/>
        <v>9.7347836212761418</v>
      </c>
      <c r="G124" s="134">
        <f t="shared" ref="G124" si="131">G77/G30</f>
        <v>11.959347444545473</v>
      </c>
      <c r="H124" s="134">
        <f t="shared" si="124"/>
        <v>11.144735654047807</v>
      </c>
      <c r="I124" s="126">
        <f t="shared" si="124"/>
        <v>11.407877307692889</v>
      </c>
      <c r="J124" s="201">
        <f t="shared" si="124"/>
        <v>11.049425083534128</v>
      </c>
      <c r="K124" s="186">
        <f t="shared" si="124"/>
        <v>11.827085715762474</v>
      </c>
      <c r="M124" s="23">
        <f t="shared" si="108"/>
        <v>7.0380189588978376E-2</v>
      </c>
    </row>
    <row r="125" spans="1:13" ht="20.100000000000001" customHeight="1" x14ac:dyDescent="0.25">
      <c r="A125" s="24"/>
      <c r="B125" t="s">
        <v>95</v>
      </c>
      <c r="C125" s="246">
        <f t="shared" si="124"/>
        <v>8.7338098076509976</v>
      </c>
      <c r="D125" s="247">
        <f t="shared" si="124"/>
        <v>9.4251186024077285</v>
      </c>
      <c r="E125" s="247">
        <f t="shared" si="124"/>
        <v>10.664575407843053</v>
      </c>
      <c r="F125" s="247">
        <f t="shared" si="124"/>
        <v>10.901297215418332</v>
      </c>
      <c r="G125" s="247">
        <f t="shared" ref="G125" si="132">G78/G31</f>
        <v>11.843918106184637</v>
      </c>
      <c r="H125" s="247">
        <f t="shared" si="124"/>
        <v>11.541792756448999</v>
      </c>
      <c r="I125" s="119">
        <f t="shared" si="124"/>
        <v>12.250499075257897</v>
      </c>
      <c r="J125" s="166">
        <f t="shared" si="124"/>
        <v>11.418591829356471</v>
      </c>
      <c r="K125" s="185">
        <f t="shared" si="124"/>
        <v>13.160902833967654</v>
      </c>
      <c r="M125" s="244">
        <f t="shared" si="108"/>
        <v>0.1525854527991633</v>
      </c>
    </row>
    <row r="126" spans="1:13" ht="20.100000000000001" customHeight="1" thickBot="1" x14ac:dyDescent="0.3">
      <c r="A126" s="24"/>
      <c r="B126" t="s">
        <v>96</v>
      </c>
      <c r="C126" s="246">
        <f t="shared" si="124"/>
        <v>8.2175515374870436</v>
      </c>
      <c r="D126" s="247">
        <f t="shared" si="124"/>
        <v>8.0282708076336977</v>
      </c>
      <c r="E126" s="247">
        <f t="shared" si="124"/>
        <v>7.1393181615747752</v>
      </c>
      <c r="F126" s="247">
        <f t="shared" si="124"/>
        <v>6.851706407841232</v>
      </c>
      <c r="G126" s="247">
        <f t="shared" ref="G126" si="133">G79/G32</f>
        <v>12.583021167125514</v>
      </c>
      <c r="H126" s="247">
        <f t="shared" si="124"/>
        <v>10.197394233071941</v>
      </c>
      <c r="I126" s="119">
        <f t="shared" si="124"/>
        <v>9.0008009459900276</v>
      </c>
      <c r="J126" s="166">
        <f t="shared" si="124"/>
        <v>9.8178117508706855</v>
      </c>
      <c r="K126" s="185">
        <f t="shared" si="124"/>
        <v>9.3848039215686274</v>
      </c>
      <c r="M126" s="34">
        <f t="shared" si="108"/>
        <v>-4.4104311662286365E-2</v>
      </c>
    </row>
    <row r="127" spans="1:13" ht="20.100000000000001" customHeight="1" thickBot="1" x14ac:dyDescent="0.3">
      <c r="A127" s="5" t="s">
        <v>12</v>
      </c>
      <c r="B127" s="6"/>
      <c r="C127" s="113">
        <f t="shared" si="124"/>
        <v>6.5114133195300425</v>
      </c>
      <c r="D127" s="134">
        <f t="shared" si="124"/>
        <v>6.194533158108551</v>
      </c>
      <c r="E127" s="134">
        <f t="shared" si="124"/>
        <v>5.8572628598213905</v>
      </c>
      <c r="F127" s="134">
        <f t="shared" si="124"/>
        <v>4.6456746925895409</v>
      </c>
      <c r="G127" s="134">
        <f t="shared" ref="G127" si="134">G80/G33</f>
        <v>5.0539941688228893</v>
      </c>
      <c r="H127" s="134">
        <f t="shared" si="124"/>
        <v>5.2067475807992807</v>
      </c>
      <c r="I127" s="126">
        <f t="shared" si="124"/>
        <v>5.669224036997746</v>
      </c>
      <c r="J127" s="201">
        <f t="shared" si="124"/>
        <v>5.3686211438091904</v>
      </c>
      <c r="K127" s="186">
        <f t="shared" si="124"/>
        <v>5.5809342099037451</v>
      </c>
      <c r="M127" s="23">
        <f t="shared" si="108"/>
        <v>3.9547038319025896E-2</v>
      </c>
    </row>
    <row r="128" spans="1:13" ht="20.100000000000001" customHeight="1" x14ac:dyDescent="0.25">
      <c r="A128" s="24"/>
      <c r="B128" t="s">
        <v>95</v>
      </c>
      <c r="C128" s="246">
        <f t="shared" si="124"/>
        <v>6.1268866254537739</v>
      </c>
      <c r="D128" s="247">
        <f t="shared" si="124"/>
        <v>5.8482320850167264</v>
      </c>
      <c r="E128" s="247">
        <f t="shared" si="124"/>
        <v>5.4770008408434752</v>
      </c>
      <c r="F128" s="247">
        <f t="shared" si="124"/>
        <v>4.3489540988079645</v>
      </c>
      <c r="G128" s="247">
        <f t="shared" ref="G128" si="135">G81/G34</f>
        <v>4.6962862811374828</v>
      </c>
      <c r="H128" s="247">
        <f t="shared" si="124"/>
        <v>4.8534789652693586</v>
      </c>
      <c r="I128" s="119">
        <f t="shared" si="124"/>
        <v>5.4954657982262498</v>
      </c>
      <c r="J128" s="166">
        <f t="shared" si="124"/>
        <v>5.1760252049251534</v>
      </c>
      <c r="K128" s="185">
        <f t="shared" si="124"/>
        <v>5.3956899248536212</v>
      </c>
      <c r="M128" s="42">
        <f t="shared" si="108"/>
        <v>4.2438881425741475E-2</v>
      </c>
    </row>
    <row r="129" spans="1:13" ht="20.100000000000001" customHeight="1" thickBot="1" x14ac:dyDescent="0.3">
      <c r="A129" s="24"/>
      <c r="B129" t="s">
        <v>96</v>
      </c>
      <c r="C129" s="246">
        <f t="shared" si="124"/>
        <v>11.811279449224065</v>
      </c>
      <c r="D129" s="247">
        <f t="shared" si="124"/>
        <v>11.039594243838907</v>
      </c>
      <c r="E129" s="247">
        <f t="shared" si="124"/>
        <v>11.392946927374302</v>
      </c>
      <c r="F129" s="247">
        <f t="shared" si="124"/>
        <v>11.754864898981511</v>
      </c>
      <c r="G129" s="247">
        <f t="shared" ref="G129" si="136">G82/G35</f>
        <v>12.990164112596457</v>
      </c>
      <c r="H129" s="247">
        <f t="shared" si="124"/>
        <v>12.713660354989113</v>
      </c>
      <c r="I129" s="119">
        <f t="shared" si="124"/>
        <v>12.484133697464776</v>
      </c>
      <c r="J129" s="166">
        <f t="shared" si="124"/>
        <v>13.047465106732348</v>
      </c>
      <c r="K129" s="185">
        <f t="shared" si="124"/>
        <v>9.292462473771991</v>
      </c>
      <c r="M129" s="160">
        <f t="shared" si="108"/>
        <v>-0.28779556812325308</v>
      </c>
    </row>
    <row r="130" spans="1:13" ht="20.100000000000001" customHeight="1" thickBot="1" x14ac:dyDescent="0.3">
      <c r="A130" s="5" t="s">
        <v>11</v>
      </c>
      <c r="B130" s="6"/>
      <c r="C130" s="113">
        <f t="shared" si="124"/>
        <v>9.4593915192518825</v>
      </c>
      <c r="D130" s="134">
        <f t="shared" si="124"/>
        <v>9.8262393081334114</v>
      </c>
      <c r="E130" s="134">
        <f t="shared" si="124"/>
        <v>9.8714347596235577</v>
      </c>
      <c r="F130" s="134">
        <f t="shared" si="124"/>
        <v>9.5642067097241092</v>
      </c>
      <c r="G130" s="134">
        <f t="shared" ref="G130" si="137">G83/G36</f>
        <v>8.986912153786843</v>
      </c>
      <c r="H130" s="134">
        <f t="shared" si="124"/>
        <v>9.5622009717787151</v>
      </c>
      <c r="I130" s="126">
        <f t="shared" si="124"/>
        <v>9.9662287667502074</v>
      </c>
      <c r="J130" s="201">
        <f t="shared" si="124"/>
        <v>9.6576924805609234</v>
      </c>
      <c r="K130" s="186">
        <f t="shared" si="124"/>
        <v>9.7372678406791255</v>
      </c>
      <c r="M130" s="23">
        <f t="shared" si="108"/>
        <v>8.2395831383502826E-3</v>
      </c>
    </row>
    <row r="131" spans="1:13" ht="20.100000000000001" customHeight="1" x14ac:dyDescent="0.25">
      <c r="A131" s="24"/>
      <c r="B131" t="s">
        <v>95</v>
      </c>
      <c r="C131" s="246">
        <f t="shared" si="124"/>
        <v>9.1420220353026309</v>
      </c>
      <c r="D131" s="247">
        <f t="shared" si="124"/>
        <v>9.5823808898524234</v>
      </c>
      <c r="E131" s="247">
        <f t="shared" si="124"/>
        <v>9.6075923361953901</v>
      </c>
      <c r="F131" s="247">
        <f t="shared" si="124"/>
        <v>9.1216037233935268</v>
      </c>
      <c r="G131" s="247">
        <f t="shared" ref="G131" si="138">G84/G37</f>
        <v>8.5402556197665742</v>
      </c>
      <c r="H131" s="247">
        <f t="shared" si="124"/>
        <v>9.1311749503406734</v>
      </c>
      <c r="I131" s="119">
        <f t="shared" si="124"/>
        <v>9.6642920735284807</v>
      </c>
      <c r="J131" s="166">
        <f t="shared" si="124"/>
        <v>9.2529014808181138</v>
      </c>
      <c r="K131" s="185">
        <f t="shared" si="124"/>
        <v>9.3883384387873665</v>
      </c>
      <c r="M131" s="244">
        <f t="shared" si="108"/>
        <v>1.463724197755943E-2</v>
      </c>
    </row>
    <row r="132" spans="1:13" ht="20.100000000000001" customHeight="1" thickBot="1" x14ac:dyDescent="0.3">
      <c r="A132" s="24"/>
      <c r="B132" t="s">
        <v>96</v>
      </c>
      <c r="C132" s="246">
        <f t="shared" si="124"/>
        <v>13.309875060640524</v>
      </c>
      <c r="D132" s="247">
        <f t="shared" si="124"/>
        <v>12.84427106221032</v>
      </c>
      <c r="E132" s="247">
        <f t="shared" si="124"/>
        <v>13.680904612950778</v>
      </c>
      <c r="F132" s="247">
        <f t="shared" si="124"/>
        <v>13.68610844429603</v>
      </c>
      <c r="G132" s="247">
        <f t="shared" ref="G132" si="139">G85/G38</f>
        <v>13.811972377929358</v>
      </c>
      <c r="H132" s="247">
        <f t="shared" si="124"/>
        <v>13.79750501599241</v>
      </c>
      <c r="I132" s="119">
        <f t="shared" si="124"/>
        <v>13.378519649809633</v>
      </c>
      <c r="J132" s="166">
        <f t="shared" si="124"/>
        <v>13.442715161767815</v>
      </c>
      <c r="K132" s="185">
        <f t="shared" si="124"/>
        <v>13.489243770018854</v>
      </c>
      <c r="M132" s="34">
        <f t="shared" si="108"/>
        <v>3.4612507734576121E-3</v>
      </c>
    </row>
    <row r="133" spans="1:13" ht="20.100000000000001" customHeight="1" thickBot="1" x14ac:dyDescent="0.3">
      <c r="A133" s="5" t="s">
        <v>6</v>
      </c>
      <c r="B133" s="6"/>
      <c r="C133" s="113">
        <f t="shared" si="124"/>
        <v>10.43620664331918</v>
      </c>
      <c r="D133" s="134">
        <f t="shared" si="124"/>
        <v>10.88841256916583</v>
      </c>
      <c r="E133" s="134">
        <f t="shared" si="124"/>
        <v>11.564204729106528</v>
      </c>
      <c r="F133" s="134">
        <f t="shared" si="124"/>
        <v>11.385769200869499</v>
      </c>
      <c r="G133" s="134">
        <f t="shared" ref="G133" si="140">G86/G39</f>
        <v>11.546971243508999</v>
      </c>
      <c r="H133" s="134">
        <f t="shared" si="124"/>
        <v>11.891511229471307</v>
      </c>
      <c r="I133" s="126">
        <f t="shared" si="124"/>
        <v>12.329465946130973</v>
      </c>
      <c r="J133" s="201">
        <f t="shared" si="124"/>
        <v>11.972514567431283</v>
      </c>
      <c r="K133" s="186">
        <f t="shared" si="124"/>
        <v>12.596528720493959</v>
      </c>
      <c r="M133" s="23">
        <f t="shared" si="108"/>
        <v>5.2120559097933852E-2</v>
      </c>
    </row>
    <row r="134" spans="1:13" ht="20.100000000000001" customHeight="1" x14ac:dyDescent="0.25">
      <c r="A134" s="24"/>
      <c r="B134" t="s">
        <v>95</v>
      </c>
      <c r="C134" s="246">
        <f t="shared" ref="C134:K141" si="141">C87/C40</f>
        <v>9.8919608108893069</v>
      </c>
      <c r="D134" s="247">
        <f t="shared" si="141"/>
        <v>10.222273866177959</v>
      </c>
      <c r="E134" s="247">
        <f t="shared" si="141"/>
        <v>10.884497388649878</v>
      </c>
      <c r="F134" s="247">
        <f t="shared" si="141"/>
        <v>10.928790922923891</v>
      </c>
      <c r="G134" s="247">
        <f t="shared" ref="G134" si="142">G87/G40</f>
        <v>11.15227524901206</v>
      </c>
      <c r="H134" s="247">
        <f t="shared" si="141"/>
        <v>11.28330715761855</v>
      </c>
      <c r="I134" s="119">
        <f t="shared" si="141"/>
        <v>11.682353234771828</v>
      </c>
      <c r="J134" s="166">
        <f t="shared" si="141"/>
        <v>11.162951582453566</v>
      </c>
      <c r="K134" s="185">
        <f t="shared" si="141"/>
        <v>11.943872005066796</v>
      </c>
      <c r="M134" s="244">
        <f t="shared" si="108"/>
        <v>6.9956446271854836E-2</v>
      </c>
    </row>
    <row r="135" spans="1:13" ht="20.100000000000001" customHeight="1" thickBot="1" x14ac:dyDescent="0.3">
      <c r="A135" s="24"/>
      <c r="B135" t="s">
        <v>96</v>
      </c>
      <c r="C135" s="246">
        <f t="shared" si="141"/>
        <v>12.334912173097759</v>
      </c>
      <c r="D135" s="247">
        <f t="shared" si="141"/>
        <v>13.561115615735471</v>
      </c>
      <c r="E135" s="247">
        <f t="shared" si="141"/>
        <v>14.121246839103664</v>
      </c>
      <c r="F135" s="247">
        <f t="shared" si="141"/>
        <v>12.918087465884994</v>
      </c>
      <c r="G135" s="247">
        <f t="shared" ref="G135" si="143">G88/G41</f>
        <v>12.947207023620999</v>
      </c>
      <c r="H135" s="247">
        <f t="shared" si="141"/>
        <v>14.446727488574959</v>
      </c>
      <c r="I135" s="119">
        <f t="shared" si="141"/>
        <v>15.094674672449868</v>
      </c>
      <c r="J135" s="166">
        <f t="shared" si="141"/>
        <v>15.395696776689151</v>
      </c>
      <c r="K135" s="185">
        <f t="shared" si="141"/>
        <v>15.099387801979407</v>
      </c>
      <c r="M135" s="34">
        <f t="shared" si="108"/>
        <v>-1.9246220486648553E-2</v>
      </c>
    </row>
    <row r="136" spans="1:13" ht="20.100000000000001" customHeight="1" thickBot="1" x14ac:dyDescent="0.3">
      <c r="A136" s="5" t="s">
        <v>7</v>
      </c>
      <c r="B136" s="6"/>
      <c r="C136" s="113">
        <f t="shared" si="141"/>
        <v>17.343538291795131</v>
      </c>
      <c r="D136" s="134">
        <f t="shared" si="141"/>
        <v>15.135612348541587</v>
      </c>
      <c r="E136" s="134">
        <f t="shared" si="141"/>
        <v>17.897327696503972</v>
      </c>
      <c r="F136" s="134">
        <f t="shared" si="141"/>
        <v>17.227658366505111</v>
      </c>
      <c r="G136" s="134">
        <f t="shared" ref="G136" si="144">G89/G42</f>
        <v>17.857502174372957</v>
      </c>
      <c r="H136" s="134">
        <f t="shared" si="141"/>
        <v>18.798711710200049</v>
      </c>
      <c r="I136" s="126">
        <f t="shared" si="141"/>
        <v>18.03887150079888</v>
      </c>
      <c r="J136" s="201">
        <f t="shared" si="141"/>
        <v>17.085328511854421</v>
      </c>
      <c r="K136" s="186">
        <f t="shared" si="141"/>
        <v>17.973767339651147</v>
      </c>
      <c r="M136" s="23">
        <f t="shared" si="108"/>
        <v>5.2000102144965782E-2</v>
      </c>
    </row>
    <row r="137" spans="1:13" ht="20.100000000000001" customHeight="1" x14ac:dyDescent="0.25">
      <c r="A137" s="24"/>
      <c r="B137" t="s">
        <v>95</v>
      </c>
      <c r="C137" s="246">
        <f t="shared" si="141"/>
        <v>17.493804805169436</v>
      </c>
      <c r="D137" s="247">
        <f t="shared" si="141"/>
        <v>15.20741029804255</v>
      </c>
      <c r="E137" s="247">
        <f t="shared" si="141"/>
        <v>17.980713194411631</v>
      </c>
      <c r="F137" s="247">
        <f t="shared" si="141"/>
        <v>17.314812762045108</v>
      </c>
      <c r="G137" s="247">
        <f t="shared" ref="G137" si="145">G90/G43</f>
        <v>17.958278087156369</v>
      </c>
      <c r="H137" s="247">
        <f t="shared" si="141"/>
        <v>18.813765410091381</v>
      </c>
      <c r="I137" s="119">
        <f t="shared" si="141"/>
        <v>18.354788096240707</v>
      </c>
      <c r="J137" s="166">
        <f t="shared" si="141"/>
        <v>17.394935378146062</v>
      </c>
      <c r="K137" s="185">
        <f t="shared" si="141"/>
        <v>17.973613224512381</v>
      </c>
      <c r="M137" s="244">
        <f t="shared" si="108"/>
        <v>3.3267030534263088E-2</v>
      </c>
    </row>
    <row r="138" spans="1:13" ht="20.100000000000001" customHeight="1" thickBot="1" x14ac:dyDescent="0.3">
      <c r="A138" s="24"/>
      <c r="B138" t="s">
        <v>96</v>
      </c>
      <c r="C138" s="246">
        <f t="shared" si="141"/>
        <v>11.069869958122107</v>
      </c>
      <c r="D138" s="247">
        <f t="shared" si="141"/>
        <v>11.320311053508609</v>
      </c>
      <c r="E138" s="247">
        <f t="shared" si="141"/>
        <v>10.660059239006607</v>
      </c>
      <c r="F138" s="247">
        <f t="shared" si="141"/>
        <v>11.922603691208574</v>
      </c>
      <c r="G138" s="247">
        <f t="shared" ref="G138" si="146">G91/G44</f>
        <v>13.913836477987422</v>
      </c>
      <c r="H138" s="247">
        <f t="shared" si="141"/>
        <v>16.466569767441861</v>
      </c>
      <c r="I138" s="119">
        <f t="shared" si="141"/>
        <v>12.212043834450473</v>
      </c>
      <c r="J138" s="166">
        <f t="shared" si="141"/>
        <v>11.947665469471524</v>
      </c>
      <c r="K138" s="185">
        <f t="shared" si="141"/>
        <v>17.995192307692307</v>
      </c>
      <c r="M138" s="34">
        <f t="shared" si="108"/>
        <v>0.50616807556868104</v>
      </c>
    </row>
    <row r="139" spans="1:13" ht="20.100000000000001" customHeight="1" thickBot="1" x14ac:dyDescent="0.3">
      <c r="A139" s="74" t="s">
        <v>21</v>
      </c>
      <c r="B139" s="100"/>
      <c r="C139" s="114">
        <f t="shared" si="141"/>
        <v>9.8494977541431705</v>
      </c>
      <c r="D139" s="115">
        <f t="shared" si="141"/>
        <v>10.411404658338641</v>
      </c>
      <c r="E139" s="115">
        <f t="shared" si="141"/>
        <v>10.813566770358026</v>
      </c>
      <c r="F139" s="115">
        <f t="shared" si="141"/>
        <v>10.404073354368721</v>
      </c>
      <c r="G139" s="115">
        <f t="shared" ref="G139" si="147">G92/G45</f>
        <v>10.469578868030986</v>
      </c>
      <c r="H139" s="115">
        <f t="shared" si="141"/>
        <v>10.660623147706586</v>
      </c>
      <c r="I139" s="176">
        <f t="shared" si="141"/>
        <v>11.3753792715257</v>
      </c>
      <c r="J139" s="202">
        <f t="shared" si="141"/>
        <v>10.758300176118945</v>
      </c>
      <c r="K139" s="203">
        <f t="shared" si="141"/>
        <v>11.559190239681271</v>
      </c>
      <c r="M139" s="129">
        <f t="shared" si="108"/>
        <v>7.4443922408869503E-2</v>
      </c>
    </row>
    <row r="140" spans="1:13" ht="20.100000000000001" customHeight="1" x14ac:dyDescent="0.25">
      <c r="A140" s="24"/>
      <c r="B140" t="s">
        <v>95</v>
      </c>
      <c r="C140" s="321">
        <f t="shared" si="141"/>
        <v>8.7757390796270514</v>
      </c>
      <c r="D140" s="322">
        <f t="shared" si="141"/>
        <v>9.2619444743279651</v>
      </c>
      <c r="E140" s="322">
        <f t="shared" si="141"/>
        <v>9.4305536237812344</v>
      </c>
      <c r="F140" s="322">
        <f t="shared" si="141"/>
        <v>8.8528644413724802</v>
      </c>
      <c r="G140" s="322">
        <f t="shared" ref="G140" si="148">G93/G46</f>
        <v>8.8559011818332802</v>
      </c>
      <c r="H140" s="322">
        <f t="shared" si="141"/>
        <v>9.1522923341002436</v>
      </c>
      <c r="I140" s="323">
        <f t="shared" si="141"/>
        <v>9.7439993884387359</v>
      </c>
      <c r="J140" s="324">
        <f t="shared" si="141"/>
        <v>9.0796015874062768</v>
      </c>
      <c r="K140" s="325">
        <f t="shared" si="141"/>
        <v>10.020280575510657</v>
      </c>
      <c r="M140" s="244">
        <f t="shared" si="108"/>
        <v>0.10360355342123548</v>
      </c>
    </row>
    <row r="141" spans="1:13" ht="20.100000000000001" customHeight="1" thickBot="1" x14ac:dyDescent="0.3">
      <c r="A141" s="31"/>
      <c r="B141" s="25" t="s">
        <v>96</v>
      </c>
      <c r="C141" s="248">
        <f t="shared" si="141"/>
        <v>11.058594809175506</v>
      </c>
      <c r="D141" s="249">
        <f t="shared" si="141"/>
        <v>11.627077891387147</v>
      </c>
      <c r="E141" s="249">
        <f t="shared" si="141"/>
        <v>12.500752616302254</v>
      </c>
      <c r="F141" s="249">
        <f t="shared" si="141"/>
        <v>12.280213392533852</v>
      </c>
      <c r="G141" s="249">
        <f t="shared" ref="G141" si="149">G94/G47</f>
        <v>12.256201900212876</v>
      </c>
      <c r="H141" s="249">
        <f t="shared" si="141"/>
        <v>12.337409938101137</v>
      </c>
      <c r="I141" s="123">
        <f t="shared" si="141"/>
        <v>13.201515308089997</v>
      </c>
      <c r="J141" s="326">
        <f t="shared" si="141"/>
        <v>12.830403593757</v>
      </c>
      <c r="K141" s="327">
        <f t="shared" si="141"/>
        <v>13.208428354906328</v>
      </c>
      <c r="M141" s="34">
        <f t="shared" si="108"/>
        <v>2.9463201090047329E-2</v>
      </c>
    </row>
  </sheetData>
  <mergeCells count="46">
    <mergeCell ref="H99:H100"/>
    <mergeCell ref="I99:I100"/>
    <mergeCell ref="J99:K99"/>
    <mergeCell ref="M99:M100"/>
    <mergeCell ref="A99:B100"/>
    <mergeCell ref="C99:C100"/>
    <mergeCell ref="D99:D100"/>
    <mergeCell ref="E99:E100"/>
    <mergeCell ref="F99:F100"/>
    <mergeCell ref="G99:G100"/>
    <mergeCell ref="W52:X52"/>
    <mergeCell ref="H52:H53"/>
    <mergeCell ref="I52:I53"/>
    <mergeCell ref="J52:K52"/>
    <mergeCell ref="M52:M53"/>
    <mergeCell ref="N52:N53"/>
    <mergeCell ref="O52:O53"/>
    <mergeCell ref="P52:P53"/>
    <mergeCell ref="Q52:Q53"/>
    <mergeCell ref="R52:R53"/>
    <mergeCell ref="S52:S53"/>
    <mergeCell ref="T52:U52"/>
    <mergeCell ref="A52:B53"/>
    <mergeCell ref="C52:C53"/>
    <mergeCell ref="D52:D53"/>
    <mergeCell ref="E52:E53"/>
    <mergeCell ref="F52:F53"/>
    <mergeCell ref="G52:G53"/>
    <mergeCell ref="P5:P6"/>
    <mergeCell ref="Q5:Q6"/>
    <mergeCell ref="R5:R6"/>
    <mergeCell ref="S5:S6"/>
    <mergeCell ref="G5:G6"/>
    <mergeCell ref="T5:U5"/>
    <mergeCell ref="W5:X5"/>
    <mergeCell ref="H5:H6"/>
    <mergeCell ref="I5:I6"/>
    <mergeCell ref="J5:K5"/>
    <mergeCell ref="M5:M6"/>
    <mergeCell ref="N5:N6"/>
    <mergeCell ref="O5:O6"/>
    <mergeCell ref="A5:B6"/>
    <mergeCell ref="C5:C6"/>
    <mergeCell ref="D5:D6"/>
    <mergeCell ref="E5:E6"/>
    <mergeCell ref="F5: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7285536A-CCC5-4EB2-AC8A-DCCB2F6C288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M101:M141</xm:sqref>
        </x14:conditionalFormatting>
        <x14:conditionalFormatting xmlns:xm="http://schemas.microsoft.com/office/excel/2006/main">
          <x14:cfRule type="iconSet" priority="2" id="{8F7F99BB-C20C-4EF3-A6E7-672C2569ED4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W7:X47</xm:sqref>
        </x14:conditionalFormatting>
        <x14:conditionalFormatting xmlns:xm="http://schemas.microsoft.com/office/excel/2006/main">
          <x14:cfRule type="iconSet" priority="1" id="{811D3BC6-23BB-4862-8F75-BB4DA7E236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W54:X94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>
    <pageSetUpPr fitToPage="1"/>
  </sheetPr>
  <dimension ref="A1:AA146"/>
  <sheetViews>
    <sheetView showGridLines="0" workbookViewId="0">
      <selection activeCell="O116" sqref="O116"/>
    </sheetView>
  </sheetViews>
  <sheetFormatPr defaultRowHeight="15" x14ac:dyDescent="0.25"/>
  <cols>
    <col min="1" max="1" width="2.85546875" customWidth="1"/>
    <col min="2" max="2" width="23" customWidth="1"/>
    <col min="3" max="8" width="12" customWidth="1"/>
    <col min="9" max="11" width="11.140625" customWidth="1"/>
    <col min="12" max="12" width="2.5703125" customWidth="1"/>
    <col min="13" max="14" width="10.28515625" customWidth="1"/>
    <col min="15" max="18" width="11.140625" customWidth="1"/>
    <col min="19" max="21" width="11.7109375" customWidth="1"/>
    <col min="22" max="22" width="2.5703125" customWidth="1"/>
    <col min="23" max="24" width="11.140625" customWidth="1"/>
    <col min="25" max="26" width="10.28515625" customWidth="1"/>
    <col min="27" max="27" width="1.85546875" customWidth="1"/>
    <col min="31" max="31" width="11.5703125" customWidth="1"/>
  </cols>
  <sheetData>
    <row r="1" spans="1:27" x14ac:dyDescent="0.25">
      <c r="A1" s="1" t="s">
        <v>63</v>
      </c>
    </row>
    <row r="2" spans="1:27" x14ac:dyDescent="0.25">
      <c r="A2" s="1"/>
      <c r="O2" s="264"/>
    </row>
    <row r="3" spans="1:27" x14ac:dyDescent="0.25">
      <c r="A3" s="1" t="s">
        <v>22</v>
      </c>
      <c r="M3" s="1" t="s">
        <v>24</v>
      </c>
      <c r="W3" s="1" t="str">
        <f>'7'!W3</f>
        <v>VARIAÇÃO (JAN-MAR)</v>
      </c>
    </row>
    <row r="4" spans="1:27" ht="15.75" thickBot="1" x14ac:dyDescent="0.3"/>
    <row r="5" spans="1:27" ht="24" customHeight="1" x14ac:dyDescent="0.25">
      <c r="A5" s="395" t="s">
        <v>26</v>
      </c>
      <c r="B5" s="415"/>
      <c r="C5" s="397">
        <v>2016</v>
      </c>
      <c r="D5" s="392">
        <v>2017</v>
      </c>
      <c r="E5" s="392">
        <v>2018</v>
      </c>
      <c r="F5" s="407">
        <v>2019</v>
      </c>
      <c r="G5" s="407">
        <v>2020</v>
      </c>
      <c r="H5" s="392">
        <v>2021</v>
      </c>
      <c r="I5" s="401">
        <v>2022</v>
      </c>
      <c r="J5" s="403" t="s">
        <v>90</v>
      </c>
      <c r="K5" s="404"/>
      <c r="M5" s="423">
        <v>2016</v>
      </c>
      <c r="N5" s="392">
        <v>2017</v>
      </c>
      <c r="O5" s="392">
        <v>2018</v>
      </c>
      <c r="P5" s="407">
        <v>2019</v>
      </c>
      <c r="Q5" s="407">
        <v>2020</v>
      </c>
      <c r="R5" s="392">
        <v>2021</v>
      </c>
      <c r="S5" s="401">
        <v>2022</v>
      </c>
      <c r="T5" s="403" t="str">
        <f>J5</f>
        <v>janeiro - março</v>
      </c>
      <c r="U5" s="404"/>
      <c r="W5" s="421" t="s">
        <v>91</v>
      </c>
      <c r="X5" s="422"/>
    </row>
    <row r="6" spans="1:27" ht="20.25" customHeight="1" thickBot="1" x14ac:dyDescent="0.3">
      <c r="A6" s="416"/>
      <c r="B6" s="417"/>
      <c r="C6" s="411"/>
      <c r="D6" s="394"/>
      <c r="E6" s="394"/>
      <c r="F6" s="414"/>
      <c r="G6" s="414"/>
      <c r="H6" s="394"/>
      <c r="I6" s="420"/>
      <c r="J6" s="167">
        <v>2022</v>
      </c>
      <c r="K6" s="169">
        <v>2023</v>
      </c>
      <c r="M6" s="424"/>
      <c r="N6" s="394"/>
      <c r="O6" s="394"/>
      <c r="P6" s="414"/>
      <c r="Q6" s="414"/>
      <c r="R6" s="394"/>
      <c r="S6" s="420"/>
      <c r="T6" s="167">
        <v>2022</v>
      </c>
      <c r="U6" s="169">
        <v>2023</v>
      </c>
      <c r="W6" s="131" t="s">
        <v>0</v>
      </c>
      <c r="X6" s="132" t="s">
        <v>38</v>
      </c>
    </row>
    <row r="7" spans="1:27" ht="20.100000000000001" customHeight="1" thickBot="1" x14ac:dyDescent="0.3">
      <c r="A7" s="5" t="s">
        <v>10</v>
      </c>
      <c r="B7" s="6"/>
      <c r="C7" s="13">
        <v>18625525</v>
      </c>
      <c r="D7" s="14">
        <v>19983662</v>
      </c>
      <c r="E7" s="14">
        <v>20334191</v>
      </c>
      <c r="F7" s="14">
        <v>21469566</v>
      </c>
      <c r="G7" s="36">
        <v>19721315</v>
      </c>
      <c r="H7" s="36">
        <v>20393593</v>
      </c>
      <c r="I7" s="15">
        <v>21704271</v>
      </c>
      <c r="J7" s="14">
        <v>4025483</v>
      </c>
      <c r="K7" s="161">
        <v>3909035</v>
      </c>
      <c r="M7" s="135">
        <f>C7/C46</f>
        <v>0.16972846980551387</v>
      </c>
      <c r="N7" s="21">
        <f>D7/D46</f>
        <v>0.17784797322324608</v>
      </c>
      <c r="O7" s="21">
        <f>E7/E46</f>
        <v>0.17665948104128135</v>
      </c>
      <c r="P7" s="21">
        <f>F7/F46</f>
        <v>0.17230649587352914</v>
      </c>
      <c r="Q7" s="21">
        <f t="shared" ref="Q7:R7" si="0">G7/G46</f>
        <v>0.17604388513552507</v>
      </c>
      <c r="R7" s="21">
        <f t="shared" si="0"/>
        <v>0.17326345858249939</v>
      </c>
      <c r="S7" s="192">
        <f>I7/I46</f>
        <v>0.17420868454926236</v>
      </c>
      <c r="T7" s="193">
        <f>J7/J46</f>
        <v>0.14131805666577849</v>
      </c>
      <c r="U7" s="194">
        <f>K7/K46</f>
        <v>0.13918413971584045</v>
      </c>
      <c r="W7" s="102">
        <f>(K7-J7)/J7</f>
        <v>-2.8927708799167701E-2</v>
      </c>
      <c r="X7" s="101">
        <f>(U7-T7)*100</f>
        <v>-0.21339169499380306</v>
      </c>
      <c r="AA7" s="1"/>
    </row>
    <row r="8" spans="1:27" ht="20.100000000000001" customHeight="1" x14ac:dyDescent="0.25">
      <c r="A8" s="24"/>
      <c r="B8" t="s">
        <v>37</v>
      </c>
      <c r="C8" s="10">
        <v>4702002</v>
      </c>
      <c r="D8" s="11">
        <v>5732995</v>
      </c>
      <c r="E8" s="11">
        <v>5593310</v>
      </c>
      <c r="F8" s="35">
        <v>6042469</v>
      </c>
      <c r="G8" s="35">
        <v>3393434</v>
      </c>
      <c r="H8" s="35">
        <v>3466822</v>
      </c>
      <c r="I8" s="12">
        <v>5601356</v>
      </c>
      <c r="J8" s="11">
        <v>1071518</v>
      </c>
      <c r="K8" s="162">
        <v>1280680</v>
      </c>
      <c r="M8" s="77">
        <f>C8/C7</f>
        <v>0.25244936719904537</v>
      </c>
      <c r="N8" s="18">
        <f>D8/D7</f>
        <v>0.28688410562588579</v>
      </c>
      <c r="O8" s="18">
        <f>E8/E7</f>
        <v>0.2750692171623646</v>
      </c>
      <c r="P8" s="18">
        <f>F8/F7</f>
        <v>0.28144346280684018</v>
      </c>
      <c r="Q8" s="18">
        <f t="shared" ref="Q8:R8" si="1">G8/G7</f>
        <v>0.17206935744396354</v>
      </c>
      <c r="R8" s="18">
        <f t="shared" si="1"/>
        <v>0.16999564520092167</v>
      </c>
      <c r="S8" s="195">
        <f>I8/I7</f>
        <v>0.25807620997728975</v>
      </c>
      <c r="T8" s="196">
        <f>J8/J7</f>
        <v>0.26618371012869763</v>
      </c>
      <c r="U8" s="197">
        <f>K8/K7</f>
        <v>0.32762049968854207</v>
      </c>
      <c r="W8" s="103">
        <f t="shared" ref="W8:W45" si="2">(K8-J8)/J8</f>
        <v>0.19520157384196998</v>
      </c>
      <c r="X8" s="108">
        <f t="shared" ref="X8:X48" si="3">(U8-T8)*100</f>
        <v>6.143678955984444</v>
      </c>
    </row>
    <row r="9" spans="1:27" ht="20.100000000000001" customHeight="1" thickBot="1" x14ac:dyDescent="0.3">
      <c r="A9" s="24"/>
      <c r="B9" t="s">
        <v>36</v>
      </c>
      <c r="C9" s="10">
        <v>13923523</v>
      </c>
      <c r="D9" s="11">
        <v>14250667</v>
      </c>
      <c r="E9" s="11">
        <v>14740881</v>
      </c>
      <c r="F9" s="35">
        <v>15427097</v>
      </c>
      <c r="G9" s="35">
        <v>16327881</v>
      </c>
      <c r="H9" s="35">
        <v>16926771</v>
      </c>
      <c r="I9" s="12">
        <v>16102915</v>
      </c>
      <c r="J9" s="11">
        <v>2953965</v>
      </c>
      <c r="K9" s="162">
        <v>2628355</v>
      </c>
      <c r="M9" s="77">
        <f>C9/C7</f>
        <v>0.74755063280095457</v>
      </c>
      <c r="N9" s="18">
        <f>D9/D7</f>
        <v>0.71311589437411427</v>
      </c>
      <c r="O9" s="18">
        <f>E9/E7</f>
        <v>0.72493078283763535</v>
      </c>
      <c r="P9" s="18">
        <f>F9/F7</f>
        <v>0.71855653719315982</v>
      </c>
      <c r="Q9" s="18">
        <f t="shared" ref="Q9:R9" si="4">G9/G7</f>
        <v>0.82793064255603643</v>
      </c>
      <c r="R9" s="18">
        <f t="shared" si="4"/>
        <v>0.8300043547990783</v>
      </c>
      <c r="S9" s="195">
        <f>I9/I7</f>
        <v>0.74192379002271025</v>
      </c>
      <c r="T9" s="196">
        <f>J9/J7</f>
        <v>0.73381628987130243</v>
      </c>
      <c r="U9" s="197">
        <f>K9/K7</f>
        <v>0.67237950031145799</v>
      </c>
      <c r="W9" s="103">
        <f t="shared" si="2"/>
        <v>-0.11022811712393342</v>
      </c>
      <c r="X9" s="106">
        <f t="shared" si="3"/>
        <v>-6.143678955984444</v>
      </c>
    </row>
    <row r="10" spans="1:27" ht="20.100000000000001" customHeight="1" thickBot="1" x14ac:dyDescent="0.3">
      <c r="A10" s="5" t="s">
        <v>18</v>
      </c>
      <c r="B10" s="6"/>
      <c r="C10" s="13">
        <v>539211</v>
      </c>
      <c r="D10" s="14">
        <v>687664</v>
      </c>
      <c r="E10" s="14">
        <v>429621</v>
      </c>
      <c r="F10" s="36">
        <v>392807</v>
      </c>
      <c r="G10" s="36">
        <v>274448</v>
      </c>
      <c r="H10" s="36">
        <v>297993</v>
      </c>
      <c r="I10" s="15">
        <v>395152</v>
      </c>
      <c r="J10" s="14">
        <v>86523</v>
      </c>
      <c r="K10" s="161">
        <v>86753</v>
      </c>
      <c r="M10" s="135">
        <f>C10/C46</f>
        <v>4.9136578932567508E-3</v>
      </c>
      <c r="N10" s="21">
        <f>D10/D46</f>
        <v>6.1199818460995941E-3</v>
      </c>
      <c r="O10" s="21">
        <f>E10/E46</f>
        <v>3.7324633620504665E-3</v>
      </c>
      <c r="P10" s="21">
        <f>F10/F46</f>
        <v>3.1525182076150658E-3</v>
      </c>
      <c r="Q10" s="21">
        <f t="shared" ref="Q10:R10" si="5">G10/G46</f>
        <v>2.4498818759131724E-3</v>
      </c>
      <c r="R10" s="21">
        <f t="shared" si="5"/>
        <v>2.5317411116998726E-3</v>
      </c>
      <c r="S10" s="192">
        <f>I10/I46</f>
        <v>3.1716757552930539E-3</v>
      </c>
      <c r="T10" s="193">
        <f>J10/J46</f>
        <v>3.0374646264543044E-3</v>
      </c>
      <c r="U10" s="194">
        <f>K10/K46</f>
        <v>3.0889060018056392E-3</v>
      </c>
      <c r="W10" s="102">
        <f t="shared" si="2"/>
        <v>2.6582527189302268E-3</v>
      </c>
      <c r="X10" s="101">
        <f t="shared" si="3"/>
        <v>5.1441375351334809E-3</v>
      </c>
      <c r="AA10" s="1"/>
    </row>
    <row r="11" spans="1:27" ht="20.100000000000001" customHeight="1" x14ac:dyDescent="0.25">
      <c r="A11" s="24"/>
      <c r="B11" t="s">
        <v>37</v>
      </c>
      <c r="C11" s="10">
        <v>364939</v>
      </c>
      <c r="D11" s="11">
        <v>476985</v>
      </c>
      <c r="E11" s="11">
        <v>302334</v>
      </c>
      <c r="F11" s="35">
        <v>272418</v>
      </c>
      <c r="G11" s="35">
        <v>154593</v>
      </c>
      <c r="H11" s="35">
        <v>156955</v>
      </c>
      <c r="I11" s="12">
        <v>269737</v>
      </c>
      <c r="J11" s="11">
        <v>56985</v>
      </c>
      <c r="K11" s="162">
        <v>60584</v>
      </c>
      <c r="M11" s="77">
        <f>C11/C10</f>
        <v>0.67680184565967683</v>
      </c>
      <c r="N11" s="18">
        <f>D11/D10</f>
        <v>0.69363090113776493</v>
      </c>
      <c r="O11" s="18">
        <f>E11/E10</f>
        <v>0.70372258339326987</v>
      </c>
      <c r="P11" s="18">
        <f>F11/F10</f>
        <v>0.69351615424368707</v>
      </c>
      <c r="Q11" s="18">
        <f t="shared" ref="Q11:R11" si="6">G11/G10</f>
        <v>0.56328703433801663</v>
      </c>
      <c r="R11" s="18">
        <f t="shared" si="6"/>
        <v>0.52670700318463859</v>
      </c>
      <c r="S11" s="195">
        <f>I11/I10</f>
        <v>0.6826158035388914</v>
      </c>
      <c r="T11" s="196">
        <f>J11/J10</f>
        <v>0.65861100516625637</v>
      </c>
      <c r="U11" s="197">
        <f>K11/K10</f>
        <v>0.69835048932025401</v>
      </c>
      <c r="W11" s="103">
        <f t="shared" si="2"/>
        <v>6.315697113275423E-2</v>
      </c>
      <c r="X11" s="108">
        <f t="shared" si="3"/>
        <v>3.973948415399764</v>
      </c>
    </row>
    <row r="12" spans="1:27" ht="20.100000000000001" customHeight="1" thickBot="1" x14ac:dyDescent="0.3">
      <c r="A12" s="24"/>
      <c r="B12" t="s">
        <v>36</v>
      </c>
      <c r="C12" s="10">
        <v>174272</v>
      </c>
      <c r="D12" s="11">
        <v>210679</v>
      </c>
      <c r="E12" s="11">
        <v>127287</v>
      </c>
      <c r="F12" s="35">
        <v>120389</v>
      </c>
      <c r="G12" s="35">
        <v>119855</v>
      </c>
      <c r="H12" s="35">
        <v>141038</v>
      </c>
      <c r="I12" s="12">
        <v>125415</v>
      </c>
      <c r="J12" s="11">
        <v>29538</v>
      </c>
      <c r="K12" s="162">
        <v>26169</v>
      </c>
      <c r="M12" s="77">
        <f>C12/C10</f>
        <v>0.32319815434032317</v>
      </c>
      <c r="N12" s="18">
        <f>D12/D10</f>
        <v>0.30636909886223507</v>
      </c>
      <c r="O12" s="18">
        <f>E12/E10</f>
        <v>0.29627741660673013</v>
      </c>
      <c r="P12" s="18">
        <f>F12/F10</f>
        <v>0.30648384575631288</v>
      </c>
      <c r="Q12" s="18">
        <f t="shared" ref="Q12:R12" si="7">G12/G10</f>
        <v>0.43671296566198331</v>
      </c>
      <c r="R12" s="18">
        <f t="shared" si="7"/>
        <v>0.47329299681536141</v>
      </c>
      <c r="S12" s="195">
        <f>I12/I10</f>
        <v>0.31738419646110866</v>
      </c>
      <c r="T12" s="196">
        <f>J12/J10</f>
        <v>0.34138899483374363</v>
      </c>
      <c r="U12" s="197">
        <f>K12/K10</f>
        <v>0.30164951067974594</v>
      </c>
      <c r="W12" s="103">
        <f t="shared" si="2"/>
        <v>-0.11405646963233801</v>
      </c>
      <c r="X12" s="106">
        <f t="shared" si="3"/>
        <v>-3.9739484153997697</v>
      </c>
    </row>
    <row r="13" spans="1:27" ht="20.100000000000001" customHeight="1" thickBot="1" x14ac:dyDescent="0.3">
      <c r="A13" s="5" t="s">
        <v>15</v>
      </c>
      <c r="B13" s="6"/>
      <c r="C13" s="13">
        <v>11753648</v>
      </c>
      <c r="D13" s="14">
        <v>13623943</v>
      </c>
      <c r="E13" s="14">
        <v>13143932</v>
      </c>
      <c r="F13" s="36">
        <v>12901981</v>
      </c>
      <c r="G13" s="36">
        <v>12322675</v>
      </c>
      <c r="H13" s="36">
        <v>14033390</v>
      </c>
      <c r="I13" s="15">
        <v>16017204</v>
      </c>
      <c r="J13" s="14">
        <v>3640175</v>
      </c>
      <c r="K13" s="161">
        <v>3831386</v>
      </c>
      <c r="M13" s="135">
        <f>C13/C46</f>
        <v>0.10710724608689627</v>
      </c>
      <c r="N13" s="21">
        <f>D13/D46</f>
        <v>0.12124858045832795</v>
      </c>
      <c r="O13" s="21">
        <f>E13/E46</f>
        <v>0.11419191478834301</v>
      </c>
      <c r="P13" s="21">
        <f>F13/F46</f>
        <v>0.1035463472310922</v>
      </c>
      <c r="Q13" s="21">
        <f t="shared" ref="Q13:R13" si="8">G13/G46</f>
        <v>0.10999933738000769</v>
      </c>
      <c r="R13" s="21">
        <f t="shared" si="8"/>
        <v>0.11922733218403747</v>
      </c>
      <c r="S13" s="192">
        <f>I13/I46</f>
        <v>0.12856161070773506</v>
      </c>
      <c r="T13" s="193">
        <f>J13/J46</f>
        <v>0.12779148661746931</v>
      </c>
      <c r="U13" s="194">
        <f>K13/K46</f>
        <v>0.13641938850107893</v>
      </c>
      <c r="W13" s="102">
        <f t="shared" si="2"/>
        <v>5.252796912236362E-2</v>
      </c>
      <c r="X13" s="101">
        <f t="shared" si="3"/>
        <v>0.86279018836096233</v>
      </c>
      <c r="AA13" s="1"/>
    </row>
    <row r="14" spans="1:27" ht="20.100000000000001" customHeight="1" x14ac:dyDescent="0.25">
      <c r="A14" s="24"/>
      <c r="B14" t="s">
        <v>37</v>
      </c>
      <c r="C14" s="10">
        <v>3467330</v>
      </c>
      <c r="D14" s="11">
        <v>4379112</v>
      </c>
      <c r="E14" s="11">
        <v>4100973</v>
      </c>
      <c r="F14" s="35">
        <v>4526694</v>
      </c>
      <c r="G14" s="35">
        <v>2630040</v>
      </c>
      <c r="H14" s="35">
        <v>2896266</v>
      </c>
      <c r="I14" s="12">
        <v>4969373</v>
      </c>
      <c r="J14" s="11">
        <v>1042419</v>
      </c>
      <c r="K14" s="162">
        <v>1245712</v>
      </c>
      <c r="M14" s="77">
        <f>C14/C13</f>
        <v>0.29500032670707854</v>
      </c>
      <c r="N14" s="18">
        <f>D14/D13</f>
        <v>0.32142765130476542</v>
      </c>
      <c r="O14" s="18">
        <f>E14/E13</f>
        <v>0.31200503776191174</v>
      </c>
      <c r="P14" s="18">
        <f>F14/F13</f>
        <v>0.35085263263060146</v>
      </c>
      <c r="Q14" s="18">
        <f t="shared" ref="Q14:R14" si="9">G14/G13</f>
        <v>0.21343093118985934</v>
      </c>
      <c r="R14" s="18">
        <f t="shared" si="9"/>
        <v>0.20638391721458607</v>
      </c>
      <c r="S14" s="195">
        <f>I14/I13</f>
        <v>0.31025221380710394</v>
      </c>
      <c r="T14" s="196">
        <f>J14/J13</f>
        <v>0.28636507860199029</v>
      </c>
      <c r="U14" s="197">
        <f>K14/K13</f>
        <v>0.32513351565203819</v>
      </c>
      <c r="W14" s="103">
        <f t="shared" si="2"/>
        <v>0.19502042844575934</v>
      </c>
      <c r="X14" s="108">
        <f t="shared" si="3"/>
        <v>3.8768437050047897</v>
      </c>
    </row>
    <row r="15" spans="1:27" ht="20.100000000000001" customHeight="1" thickBot="1" x14ac:dyDescent="0.3">
      <c r="A15" s="24"/>
      <c r="B15" t="s">
        <v>36</v>
      </c>
      <c r="C15" s="10">
        <v>8286318</v>
      </c>
      <c r="D15" s="11">
        <v>9244831</v>
      </c>
      <c r="E15" s="11">
        <v>9042959</v>
      </c>
      <c r="F15" s="35">
        <v>8375287</v>
      </c>
      <c r="G15" s="35">
        <v>9692635</v>
      </c>
      <c r="H15" s="35">
        <v>11137124</v>
      </c>
      <c r="I15" s="12">
        <v>11047831</v>
      </c>
      <c r="J15" s="11">
        <v>2597756</v>
      </c>
      <c r="K15" s="162">
        <v>2585674</v>
      </c>
      <c r="M15" s="77">
        <f>C15/C13</f>
        <v>0.70499967329292146</v>
      </c>
      <c r="N15" s="18">
        <f>D15/D13</f>
        <v>0.67857234869523453</v>
      </c>
      <c r="O15" s="18">
        <f>E15/E13</f>
        <v>0.68799496223808831</v>
      </c>
      <c r="P15" s="18">
        <f>F15/F13</f>
        <v>0.6491473673693986</v>
      </c>
      <c r="Q15" s="18">
        <f t="shared" ref="Q15:R15" si="10">G15/G13</f>
        <v>0.78656906881014066</v>
      </c>
      <c r="R15" s="18">
        <f t="shared" si="10"/>
        <v>0.79361608278541396</v>
      </c>
      <c r="S15" s="195">
        <f>I15/I13</f>
        <v>0.68974778619289612</v>
      </c>
      <c r="T15" s="196">
        <f>J15/J13</f>
        <v>0.71363492139800966</v>
      </c>
      <c r="U15" s="197">
        <f>K15/K13</f>
        <v>0.67486648434796181</v>
      </c>
      <c r="W15" s="103">
        <f t="shared" si="2"/>
        <v>-4.6509371934854542E-3</v>
      </c>
      <c r="X15" s="106">
        <f t="shared" si="3"/>
        <v>-3.8768437050047844</v>
      </c>
    </row>
    <row r="16" spans="1:27" ht="20.100000000000001" customHeight="1" thickBot="1" x14ac:dyDescent="0.3">
      <c r="A16" s="5" t="s">
        <v>8</v>
      </c>
      <c r="B16" s="6"/>
      <c r="C16" s="13">
        <v>108515</v>
      </c>
      <c r="D16" s="14">
        <v>88963</v>
      </c>
      <c r="E16" s="14">
        <v>259060</v>
      </c>
      <c r="F16" s="36">
        <v>298131</v>
      </c>
      <c r="G16" s="36">
        <v>93359</v>
      </c>
      <c r="H16" s="36"/>
      <c r="I16" s="15"/>
      <c r="J16" s="14"/>
      <c r="K16" s="161"/>
      <c r="M16" s="135">
        <f>C16/C46</f>
        <v>9.8886259050122547E-4</v>
      </c>
      <c r="N16" s="21">
        <f>D16/D46</f>
        <v>7.9174123550826881E-4</v>
      </c>
      <c r="O16" s="21">
        <f>E16/E46</f>
        <v>2.2506626970580906E-3</v>
      </c>
      <c r="P16" s="21">
        <f>F16/F46</f>
        <v>2.3926849718932889E-3</v>
      </c>
      <c r="Q16" s="21">
        <f t="shared" ref="Q16:R16" si="11">G16/G46</f>
        <v>8.3337653053903787E-4</v>
      </c>
      <c r="R16" s="21">
        <f t="shared" si="11"/>
        <v>0</v>
      </c>
      <c r="S16" s="192">
        <f>I16/I46</f>
        <v>0</v>
      </c>
      <c r="T16" s="193">
        <f>J16/J46</f>
        <v>0</v>
      </c>
      <c r="U16" s="194">
        <f>K16/K46</f>
        <v>0</v>
      </c>
      <c r="W16" s="102"/>
      <c r="X16" s="101">
        <f t="shared" si="3"/>
        <v>0</v>
      </c>
      <c r="AA16" s="26"/>
    </row>
    <row r="17" spans="1:27" ht="20.100000000000001" customHeight="1" x14ac:dyDescent="0.25">
      <c r="A17" s="24"/>
      <c r="B17" t="s">
        <v>37</v>
      </c>
      <c r="C17" s="10">
        <v>39672</v>
      </c>
      <c r="D17" s="11">
        <v>46278</v>
      </c>
      <c r="E17" s="11">
        <v>123104</v>
      </c>
      <c r="F17" s="35">
        <v>114133</v>
      </c>
      <c r="G17" s="35">
        <v>23134</v>
      </c>
      <c r="H17" s="35"/>
      <c r="I17" s="12"/>
      <c r="J17" s="11"/>
      <c r="K17" s="162"/>
      <c r="M17" s="77">
        <f>C17/C16</f>
        <v>0.36559001059761326</v>
      </c>
      <c r="N17" s="18">
        <f>D17/D16</f>
        <v>0.52019378842889741</v>
      </c>
      <c r="O17" s="18">
        <f>E17/E16</f>
        <v>0.47519493553616921</v>
      </c>
      <c r="P17" s="18">
        <f>F17/F16</f>
        <v>0.38282835397862014</v>
      </c>
      <c r="Q17" s="18">
        <f t="shared" ref="Q17" si="12">G17/G16</f>
        <v>0.24779614177529752</v>
      </c>
      <c r="R17" s="18"/>
      <c r="S17" s="195"/>
      <c r="T17" s="196"/>
      <c r="U17" s="197"/>
      <c r="W17" s="103"/>
      <c r="X17" s="108"/>
      <c r="AA17" s="2"/>
    </row>
    <row r="18" spans="1:27" ht="20.100000000000001" customHeight="1" thickBot="1" x14ac:dyDescent="0.3">
      <c r="A18" s="204"/>
      <c r="B18" t="s">
        <v>36</v>
      </c>
      <c r="C18" s="10">
        <v>68843</v>
      </c>
      <c r="D18" s="11">
        <v>42685</v>
      </c>
      <c r="E18" s="11">
        <v>135956</v>
      </c>
      <c r="F18" s="35">
        <v>183998</v>
      </c>
      <c r="G18" s="35">
        <v>70225</v>
      </c>
      <c r="H18" s="35"/>
      <c r="I18" s="12"/>
      <c r="J18" s="11"/>
      <c r="K18" s="162"/>
      <c r="M18" s="77">
        <f>C18/C16</f>
        <v>0.6344099894023868</v>
      </c>
      <c r="N18" s="18">
        <f>D18/D16</f>
        <v>0.47980621157110259</v>
      </c>
      <c r="O18" s="18">
        <f>E18/E16</f>
        <v>0.52480506446383079</v>
      </c>
      <c r="P18" s="18">
        <f>F18/F16</f>
        <v>0.61717164602137986</v>
      </c>
      <c r="Q18" s="18">
        <f t="shared" ref="Q18" si="13">G18/G16</f>
        <v>0.75220385822470248</v>
      </c>
      <c r="R18" s="18"/>
      <c r="S18" s="195"/>
      <c r="T18" s="196"/>
      <c r="U18" s="197"/>
      <c r="W18" s="103"/>
      <c r="X18" s="106"/>
      <c r="AA18" s="2"/>
    </row>
    <row r="19" spans="1:27" ht="20.100000000000001" customHeight="1" thickBot="1" x14ac:dyDescent="0.3">
      <c r="A19" s="5" t="s">
        <v>16</v>
      </c>
      <c r="B19" s="6"/>
      <c r="C19" s="13">
        <v>33870</v>
      </c>
      <c r="D19" s="14">
        <v>27242</v>
      </c>
      <c r="E19" s="14">
        <v>23820</v>
      </c>
      <c r="F19" s="36">
        <v>29584</v>
      </c>
      <c r="G19" s="36">
        <v>54417</v>
      </c>
      <c r="H19" s="36">
        <v>32673</v>
      </c>
      <c r="I19" s="15">
        <v>38012</v>
      </c>
      <c r="J19" s="14">
        <v>6379</v>
      </c>
      <c r="K19" s="161">
        <v>8442</v>
      </c>
      <c r="M19" s="135">
        <f>C19/C46</f>
        <v>3.0864650914874908E-4</v>
      </c>
      <c r="N19" s="21">
        <f>D19/D46</f>
        <v>2.4244477746609554E-4</v>
      </c>
      <c r="O19" s="21">
        <f>E19/E46</f>
        <v>2.0694350900920139E-4</v>
      </c>
      <c r="P19" s="21">
        <f>F19/F46</f>
        <v>2.374298285266915E-4</v>
      </c>
      <c r="Q19" s="21">
        <f t="shared" ref="Q19:R19" si="14">G19/G46</f>
        <v>4.8575767373625279E-4</v>
      </c>
      <c r="R19" s="21">
        <f t="shared" si="14"/>
        <v>2.7758899485078487E-4</v>
      </c>
      <c r="S19" s="192">
        <f>I19/I46</f>
        <v>3.051021855139277E-4</v>
      </c>
      <c r="T19" s="193">
        <f>J19/J46</f>
        <v>2.2394030318125823E-4</v>
      </c>
      <c r="U19" s="194">
        <f>K19/K46</f>
        <v>3.0058377770501545E-4</v>
      </c>
      <c r="W19" s="102">
        <f t="shared" si="2"/>
        <v>0.32340492240163032</v>
      </c>
      <c r="X19" s="101">
        <f t="shared" si="3"/>
        <v>7.6643474523757221E-3</v>
      </c>
      <c r="AA19" s="26"/>
    </row>
    <row r="20" spans="1:27" ht="20.100000000000001" customHeight="1" x14ac:dyDescent="0.25">
      <c r="A20" s="24"/>
      <c r="B20" t="s">
        <v>37</v>
      </c>
      <c r="C20" s="10">
        <v>21660</v>
      </c>
      <c r="D20" s="11">
        <v>12633</v>
      </c>
      <c r="E20" s="11">
        <v>10045</v>
      </c>
      <c r="F20" s="35">
        <v>19629</v>
      </c>
      <c r="G20" s="35">
        <v>44990</v>
      </c>
      <c r="H20" s="35">
        <v>21465</v>
      </c>
      <c r="I20" s="12">
        <v>28863</v>
      </c>
      <c r="J20" s="11">
        <v>4396</v>
      </c>
      <c r="K20" s="162">
        <v>7127</v>
      </c>
      <c r="M20" s="77">
        <f>C20/C19</f>
        <v>0.63950398582816648</v>
      </c>
      <c r="N20" s="18">
        <f>D20/D19</f>
        <v>0.46373247191836137</v>
      </c>
      <c r="O20" s="18">
        <f>E20/E19</f>
        <v>0.42170445004198154</v>
      </c>
      <c r="P20" s="18">
        <f>F20/F19</f>
        <v>0.66350054083288268</v>
      </c>
      <c r="Q20" s="18">
        <f t="shared" ref="Q20:R20" si="15">G20/G19</f>
        <v>0.82676369516878911</v>
      </c>
      <c r="R20" s="18">
        <f t="shared" si="15"/>
        <v>0.65696446607290426</v>
      </c>
      <c r="S20" s="195">
        <f>I20/I19</f>
        <v>0.7593128485741345</v>
      </c>
      <c r="T20" s="196">
        <f>J20/J19</f>
        <v>0.68913622824894183</v>
      </c>
      <c r="U20" s="197">
        <f>K20/K19</f>
        <v>0.84423122482823976</v>
      </c>
      <c r="W20" s="103">
        <f t="shared" si="2"/>
        <v>0.62124658780709741</v>
      </c>
      <c r="X20" s="108">
        <f t="shared" si="3"/>
        <v>15.509499657929792</v>
      </c>
      <c r="AA20" s="2"/>
    </row>
    <row r="21" spans="1:27" ht="20.100000000000001" customHeight="1" thickBot="1" x14ac:dyDescent="0.3">
      <c r="A21" s="204"/>
      <c r="B21" t="s">
        <v>36</v>
      </c>
      <c r="C21" s="10">
        <v>12210</v>
      </c>
      <c r="D21" s="11">
        <v>14609</v>
      </c>
      <c r="E21" s="11">
        <v>13775</v>
      </c>
      <c r="F21" s="35">
        <v>9955</v>
      </c>
      <c r="G21" s="35">
        <v>9427</v>
      </c>
      <c r="H21" s="35">
        <v>11208</v>
      </c>
      <c r="I21" s="12">
        <v>9149</v>
      </c>
      <c r="J21" s="11">
        <v>1983</v>
      </c>
      <c r="K21" s="162">
        <v>1315</v>
      </c>
      <c r="M21" s="77">
        <f>C21/C19</f>
        <v>0.36049601417183347</v>
      </c>
      <c r="N21" s="18">
        <f>D21/D19</f>
        <v>0.53626752808163869</v>
      </c>
      <c r="O21" s="18">
        <f>E21/E19</f>
        <v>0.57829554995801846</v>
      </c>
      <c r="P21" s="18">
        <f>F21/F19</f>
        <v>0.33649945916711738</v>
      </c>
      <c r="Q21" s="18">
        <f t="shared" ref="Q21:R21" si="16">G21/G19</f>
        <v>0.17323630483121083</v>
      </c>
      <c r="R21" s="18">
        <f t="shared" si="16"/>
        <v>0.34303553392709579</v>
      </c>
      <c r="S21" s="195">
        <f>I21/I19</f>
        <v>0.24068715142586553</v>
      </c>
      <c r="T21" s="196">
        <f>J21/J19</f>
        <v>0.31086377175105817</v>
      </c>
      <c r="U21" s="197">
        <f>K21/K19</f>
        <v>0.15576877517176024</v>
      </c>
      <c r="W21" s="103">
        <f t="shared" si="2"/>
        <v>-0.3368633383761977</v>
      </c>
      <c r="X21" s="106">
        <f t="shared" si="3"/>
        <v>-15.509499657929792</v>
      </c>
      <c r="AA21" s="2"/>
    </row>
    <row r="22" spans="1:27" ht="20.100000000000001" customHeight="1" thickBot="1" x14ac:dyDescent="0.3">
      <c r="A22" s="5" t="s">
        <v>19</v>
      </c>
      <c r="B22" s="6"/>
      <c r="C22" s="13">
        <v>1062653</v>
      </c>
      <c r="D22" s="14">
        <v>762668</v>
      </c>
      <c r="E22" s="14">
        <v>1066136</v>
      </c>
      <c r="F22" s="36">
        <v>883932</v>
      </c>
      <c r="G22" s="36">
        <v>522330</v>
      </c>
      <c r="H22" s="36">
        <v>377044</v>
      </c>
      <c r="I22" s="15">
        <v>361897</v>
      </c>
      <c r="J22" s="14">
        <v>82815</v>
      </c>
      <c r="K22" s="161">
        <v>101671</v>
      </c>
      <c r="M22" s="135">
        <f>C22/C46</f>
        <v>9.6836179181117709E-3</v>
      </c>
      <c r="N22" s="21">
        <f>D22/D46</f>
        <v>6.7874926048202104E-3</v>
      </c>
      <c r="O22" s="21">
        <f>E22/E46</f>
        <v>9.2623813988679232E-3</v>
      </c>
      <c r="P22" s="21">
        <f>F22/F46</f>
        <v>7.0940989450126914E-3</v>
      </c>
      <c r="Q22" s="21">
        <f t="shared" ref="Q22:R22" si="17">G22/G46</f>
        <v>4.662620242252548E-3</v>
      </c>
      <c r="R22" s="21">
        <f t="shared" si="17"/>
        <v>3.2033564403182854E-3</v>
      </c>
      <c r="S22" s="192">
        <f>I22/I46</f>
        <v>2.9047554885545065E-3</v>
      </c>
      <c r="T22" s="193">
        <f>J22/J46</f>
        <v>2.9072920846458538E-3</v>
      </c>
      <c r="U22" s="194">
        <f>K22/K46</f>
        <v>3.6200726442841297E-3</v>
      </c>
      <c r="W22" s="102">
        <f t="shared" si="2"/>
        <v>0.227688220732959</v>
      </c>
      <c r="X22" s="101">
        <f t="shared" si="3"/>
        <v>7.1278055963827594E-2</v>
      </c>
      <c r="AA22" s="26"/>
    </row>
    <row r="23" spans="1:27" ht="20.100000000000001" customHeight="1" x14ac:dyDescent="0.25">
      <c r="A23" s="24"/>
      <c r="B23" t="s">
        <v>37</v>
      </c>
      <c r="C23" s="10">
        <v>20984</v>
      </c>
      <c r="D23" s="11">
        <v>45120</v>
      </c>
      <c r="E23" s="11">
        <v>98963</v>
      </c>
      <c r="F23" s="35">
        <v>77778</v>
      </c>
      <c r="G23" s="35">
        <v>28035</v>
      </c>
      <c r="H23" s="35">
        <v>27309</v>
      </c>
      <c r="I23" s="12">
        <v>49886</v>
      </c>
      <c r="J23" s="11">
        <v>10672</v>
      </c>
      <c r="K23" s="162">
        <v>12303</v>
      </c>
      <c r="M23" s="77">
        <f>C23/C22</f>
        <v>1.9746803519116778E-2</v>
      </c>
      <c r="N23" s="18">
        <f>D23/D22</f>
        <v>5.9160735732979489E-2</v>
      </c>
      <c r="O23" s="18">
        <f>E23/E22</f>
        <v>9.2823992436237027E-2</v>
      </c>
      <c r="P23" s="18">
        <f>F23/F22</f>
        <v>8.7990931429114461E-2</v>
      </c>
      <c r="Q23" s="18">
        <f t="shared" ref="Q23:R23" si="18">G23/G22</f>
        <v>5.367296536672219E-2</v>
      </c>
      <c r="R23" s="18">
        <f t="shared" si="18"/>
        <v>7.2429212505702251E-2</v>
      </c>
      <c r="S23" s="195">
        <f>I23/I22</f>
        <v>0.1378458511675974</v>
      </c>
      <c r="T23" s="196">
        <f>J23/J22</f>
        <v>0.12886554368170017</v>
      </c>
      <c r="U23" s="197">
        <f>K23/K22</f>
        <v>0.12100795703789674</v>
      </c>
      <c r="W23" s="103">
        <f t="shared" si="2"/>
        <v>0.15282983508245876</v>
      </c>
      <c r="X23" s="108">
        <f t="shared" si="3"/>
        <v>-0.7857586643803427</v>
      </c>
      <c r="AA23" s="2"/>
    </row>
    <row r="24" spans="1:27" ht="20.100000000000001" customHeight="1" thickBot="1" x14ac:dyDescent="0.3">
      <c r="A24" s="204"/>
      <c r="B24" t="s">
        <v>36</v>
      </c>
      <c r="C24" s="10">
        <v>1041669</v>
      </c>
      <c r="D24" s="11">
        <v>717548</v>
      </c>
      <c r="E24" s="11">
        <v>967173</v>
      </c>
      <c r="F24" s="35">
        <v>806154</v>
      </c>
      <c r="G24" s="35">
        <v>494295</v>
      </c>
      <c r="H24" s="35">
        <v>349735</v>
      </c>
      <c r="I24" s="12">
        <v>312011</v>
      </c>
      <c r="J24" s="11">
        <v>72143</v>
      </c>
      <c r="K24" s="162">
        <v>89368</v>
      </c>
      <c r="M24" s="77">
        <f>C24/C22</f>
        <v>0.98025319648088327</v>
      </c>
      <c r="N24" s="18">
        <f>D24/D22</f>
        <v>0.94083926426702047</v>
      </c>
      <c r="O24" s="18">
        <f>E24/E22</f>
        <v>0.90717600756376293</v>
      </c>
      <c r="P24" s="18">
        <f>F24/F22</f>
        <v>0.91200906857088559</v>
      </c>
      <c r="Q24" s="18">
        <f t="shared" ref="Q24:R24" si="19">G24/G22</f>
        <v>0.94632703463327783</v>
      </c>
      <c r="R24" s="18">
        <f t="shared" si="19"/>
        <v>0.92757078749429778</v>
      </c>
      <c r="S24" s="195">
        <f>I24/I22</f>
        <v>0.8621541488324026</v>
      </c>
      <c r="T24" s="196">
        <f>J24/J22</f>
        <v>0.87113445631829978</v>
      </c>
      <c r="U24" s="197">
        <f>K24/K22</f>
        <v>0.8789920429621032</v>
      </c>
      <c r="W24" s="103">
        <f t="shared" si="2"/>
        <v>0.23876190344177536</v>
      </c>
      <c r="X24" s="106">
        <f t="shared" si="3"/>
        <v>0.7857586643803427</v>
      </c>
    </row>
    <row r="25" spans="1:27" ht="20.100000000000001" customHeight="1" thickBot="1" x14ac:dyDescent="0.3">
      <c r="A25" s="5" t="s">
        <v>20</v>
      </c>
      <c r="B25" s="6"/>
      <c r="C25" s="13">
        <v>6243657</v>
      </c>
      <c r="D25" s="14">
        <v>5984241</v>
      </c>
      <c r="E25" s="14">
        <v>6482985</v>
      </c>
      <c r="F25" s="36">
        <v>6587282</v>
      </c>
      <c r="G25" s="36">
        <v>5490782</v>
      </c>
      <c r="H25" s="36">
        <v>5381934</v>
      </c>
      <c r="I25" s="15">
        <v>6105740</v>
      </c>
      <c r="J25" s="14">
        <v>1466295</v>
      </c>
      <c r="K25" s="161">
        <v>1254084</v>
      </c>
      <c r="M25" s="135">
        <f>C25/C46</f>
        <v>5.6896455192564255E-2</v>
      </c>
      <c r="N25" s="21">
        <f>D25/D46</f>
        <v>5.3257762923004374E-2</v>
      </c>
      <c r="O25" s="21">
        <f>E25/E46</f>
        <v>5.6322907840219039E-2</v>
      </c>
      <c r="P25" s="21">
        <f>F25/F46</f>
        <v>5.2866996880643641E-2</v>
      </c>
      <c r="Q25" s="21">
        <f t="shared" ref="Q25:R25" si="20">G25/G46</f>
        <v>4.9013901746014839E-2</v>
      </c>
      <c r="R25" s="21">
        <f t="shared" si="20"/>
        <v>4.5724777321129499E-2</v>
      </c>
      <c r="S25" s="192">
        <f>I25/I46</f>
        <v>4.9007540202562587E-2</v>
      </c>
      <c r="T25" s="193">
        <f>J25/J46</f>
        <v>5.1475552101138591E-2</v>
      </c>
      <c r="U25" s="194">
        <f>K25/K46</f>
        <v>4.4652606761361832E-2</v>
      </c>
      <c r="W25" s="102">
        <f t="shared" si="2"/>
        <v>-0.14472599306415149</v>
      </c>
      <c r="X25" s="101">
        <f t="shared" si="3"/>
        <v>-0.68229453397767592</v>
      </c>
      <c r="AA25" s="1"/>
    </row>
    <row r="26" spans="1:27" ht="20.100000000000001" customHeight="1" x14ac:dyDescent="0.25">
      <c r="A26" s="24"/>
      <c r="B26" t="s">
        <v>37</v>
      </c>
      <c r="C26" s="10">
        <v>2635220</v>
      </c>
      <c r="D26" s="11">
        <v>1598559</v>
      </c>
      <c r="E26" s="11">
        <v>1978945</v>
      </c>
      <c r="F26" s="35">
        <v>2189491</v>
      </c>
      <c r="G26" s="35">
        <v>1189901</v>
      </c>
      <c r="H26" s="35">
        <v>1048831</v>
      </c>
      <c r="I26" s="12">
        <v>1813017</v>
      </c>
      <c r="J26" s="11">
        <v>390928</v>
      </c>
      <c r="K26" s="162">
        <v>405611</v>
      </c>
      <c r="M26" s="77">
        <f>C26/C25</f>
        <v>0.42206354384938188</v>
      </c>
      <c r="N26" s="18">
        <f>D26/D25</f>
        <v>0.26712811198613157</v>
      </c>
      <c r="O26" s="18">
        <f>E26/E25</f>
        <v>0.30525213308375693</v>
      </c>
      <c r="P26" s="18">
        <f>F26/F25</f>
        <v>0.33238154978031909</v>
      </c>
      <c r="Q26" s="18">
        <f t="shared" ref="Q26:R26" si="21">G26/G25</f>
        <v>0.21670884038011343</v>
      </c>
      <c r="R26" s="18">
        <f t="shared" si="21"/>
        <v>0.19487994464443451</v>
      </c>
      <c r="S26" s="195">
        <f>I26/I25</f>
        <v>0.29693648927075178</v>
      </c>
      <c r="T26" s="196">
        <f>J26/J25</f>
        <v>0.26660937942228541</v>
      </c>
      <c r="U26" s="197">
        <f>K26/K25</f>
        <v>0.32343208269940449</v>
      </c>
      <c r="W26" s="103">
        <f t="shared" si="2"/>
        <v>3.7559345966520691E-2</v>
      </c>
      <c r="X26" s="108">
        <f t="shared" si="3"/>
        <v>5.6822703277119082</v>
      </c>
    </row>
    <row r="27" spans="1:27" ht="20.100000000000001" customHeight="1" thickBot="1" x14ac:dyDescent="0.3">
      <c r="A27" s="204"/>
      <c r="B27" t="s">
        <v>36</v>
      </c>
      <c r="C27" s="10">
        <v>3608437</v>
      </c>
      <c r="D27" s="11">
        <v>4385682</v>
      </c>
      <c r="E27" s="11">
        <v>4504040</v>
      </c>
      <c r="F27" s="35">
        <v>4397791</v>
      </c>
      <c r="G27" s="35">
        <v>4300881</v>
      </c>
      <c r="H27" s="35">
        <v>4333103</v>
      </c>
      <c r="I27" s="12">
        <v>4292723</v>
      </c>
      <c r="J27" s="11">
        <v>1075367</v>
      </c>
      <c r="K27" s="162">
        <v>848473</v>
      </c>
      <c r="M27" s="77">
        <f>C27/C25</f>
        <v>0.57793645615061817</v>
      </c>
      <c r="N27" s="18">
        <f>D27/D25</f>
        <v>0.73287188801386838</v>
      </c>
      <c r="O27" s="18">
        <f>E27/E25</f>
        <v>0.69474786691624302</v>
      </c>
      <c r="P27" s="18">
        <f>F27/F25</f>
        <v>0.66761845021968091</v>
      </c>
      <c r="Q27" s="18">
        <f t="shared" ref="Q27:R27" si="22">G27/G25</f>
        <v>0.7832911596198866</v>
      </c>
      <c r="R27" s="18">
        <f t="shared" si="22"/>
        <v>0.80512005535556552</v>
      </c>
      <c r="S27" s="195">
        <f>I27/I25</f>
        <v>0.70306351072924822</v>
      </c>
      <c r="T27" s="196">
        <f>J27/J25</f>
        <v>0.73339062057771454</v>
      </c>
      <c r="U27" s="197">
        <f>K27/K25</f>
        <v>0.67656791730059551</v>
      </c>
      <c r="W27" s="103">
        <f t="shared" si="2"/>
        <v>-0.21099215430639029</v>
      </c>
      <c r="X27" s="106">
        <f t="shared" si="3"/>
        <v>-5.6822703277119029</v>
      </c>
    </row>
    <row r="28" spans="1:27" ht="20.100000000000001" customHeight="1" thickBot="1" x14ac:dyDescent="0.3">
      <c r="A28" s="5" t="s">
        <v>14</v>
      </c>
      <c r="B28" s="6"/>
      <c r="C28" s="13">
        <v>372565</v>
      </c>
      <c r="D28" s="14">
        <v>415358</v>
      </c>
      <c r="E28" s="14">
        <v>770569</v>
      </c>
      <c r="F28" s="36">
        <v>903667</v>
      </c>
      <c r="G28" s="36">
        <v>848359</v>
      </c>
      <c r="H28" s="36">
        <v>1004265</v>
      </c>
      <c r="I28" s="15">
        <v>1261593</v>
      </c>
      <c r="J28" s="14">
        <v>293911</v>
      </c>
      <c r="K28" s="161">
        <v>344385</v>
      </c>
      <c r="M28" s="135">
        <f>C28/C46</f>
        <v>3.3950660372306972E-3</v>
      </c>
      <c r="N28" s="21">
        <f>D28/D46</f>
        <v>3.6965486336819073E-3</v>
      </c>
      <c r="O28" s="21">
        <f>E28/E46</f>
        <v>6.6945530140097107E-3</v>
      </c>
      <c r="P28" s="21">
        <f>F28/F46</f>
        <v>7.2524844799631465E-3</v>
      </c>
      <c r="Q28" s="21">
        <f t="shared" ref="Q28:R28" si="23">G28/G46</f>
        <v>7.5729440125919048E-3</v>
      </c>
      <c r="R28" s="21">
        <f t="shared" si="23"/>
        <v>8.5322104463570383E-3</v>
      </c>
      <c r="S28" s="192">
        <f>I28/I46</f>
        <v>1.0126138628040423E-2</v>
      </c>
      <c r="T28" s="193">
        <f>J28/J46</f>
        <v>1.0317999443221005E-2</v>
      </c>
      <c r="U28" s="194">
        <f>K28/K46</f>
        <v>1.22620876907062E-2</v>
      </c>
      <c r="W28" s="102">
        <f t="shared" si="2"/>
        <v>0.17173225908523329</v>
      </c>
      <c r="X28" s="101">
        <f t="shared" si="3"/>
        <v>0.19440882474851956</v>
      </c>
      <c r="AA28" s="1"/>
    </row>
    <row r="29" spans="1:27" ht="20.100000000000001" customHeight="1" x14ac:dyDescent="0.25">
      <c r="A29" s="24"/>
      <c r="B29" t="s">
        <v>37</v>
      </c>
      <c r="C29" s="10">
        <v>116567</v>
      </c>
      <c r="D29" s="11">
        <v>165876</v>
      </c>
      <c r="E29" s="11">
        <v>524149</v>
      </c>
      <c r="F29" s="35">
        <v>593143</v>
      </c>
      <c r="G29" s="35">
        <v>450570</v>
      </c>
      <c r="H29" s="35">
        <v>395064</v>
      </c>
      <c r="I29" s="12">
        <v>569689</v>
      </c>
      <c r="J29" s="11">
        <v>126775</v>
      </c>
      <c r="K29" s="162">
        <v>145003</v>
      </c>
      <c r="M29" s="77">
        <f>C29/C28</f>
        <v>0.31287694764671936</v>
      </c>
      <c r="N29" s="18">
        <f>D29/D28</f>
        <v>0.39935669952185826</v>
      </c>
      <c r="O29" s="18">
        <f>E29/E28</f>
        <v>0.68021033807485121</v>
      </c>
      <c r="P29" s="18">
        <f>F29/F28</f>
        <v>0.65637342074016203</v>
      </c>
      <c r="Q29" s="18">
        <f t="shared" ref="Q29:R29" si="24">G29/G28</f>
        <v>0.53110770322469614</v>
      </c>
      <c r="R29" s="18">
        <f t="shared" si="24"/>
        <v>0.39338620782363221</v>
      </c>
      <c r="S29" s="195">
        <f>I29/I28</f>
        <v>0.45156322205338806</v>
      </c>
      <c r="T29" s="196">
        <f>J29/J28</f>
        <v>0.43133805811963488</v>
      </c>
      <c r="U29" s="197">
        <f>K29/K28</f>
        <v>0.42104911654108046</v>
      </c>
      <c r="W29" s="103">
        <f t="shared" si="2"/>
        <v>0.14378229146125024</v>
      </c>
      <c r="X29" s="108">
        <f t="shared" si="3"/>
        <v>-1.0288941578554422</v>
      </c>
    </row>
    <row r="30" spans="1:27" ht="20.100000000000001" customHeight="1" thickBot="1" x14ac:dyDescent="0.3">
      <c r="A30" s="204"/>
      <c r="B30" t="s">
        <v>36</v>
      </c>
      <c r="C30" s="10">
        <v>255998</v>
      </c>
      <c r="D30" s="11">
        <v>249482</v>
      </c>
      <c r="E30" s="11">
        <v>246420</v>
      </c>
      <c r="F30" s="35">
        <v>310524</v>
      </c>
      <c r="G30" s="35">
        <v>397789</v>
      </c>
      <c r="H30" s="35">
        <v>609201</v>
      </c>
      <c r="I30" s="12">
        <v>691904</v>
      </c>
      <c r="J30" s="11">
        <v>167136</v>
      </c>
      <c r="K30" s="162">
        <v>199382</v>
      </c>
      <c r="M30" s="77">
        <f>C30/C28</f>
        <v>0.68712305235328064</v>
      </c>
      <c r="N30" s="18">
        <f>D30/D28</f>
        <v>0.60064330047814174</v>
      </c>
      <c r="O30" s="18">
        <f>E30/E28</f>
        <v>0.31978966192514879</v>
      </c>
      <c r="P30" s="18">
        <f>F30/F28</f>
        <v>0.34362657925983797</v>
      </c>
      <c r="Q30" s="18">
        <f t="shared" ref="Q30:R30" si="25">G30/G28</f>
        <v>0.46889229677530386</v>
      </c>
      <c r="R30" s="18">
        <f t="shared" si="25"/>
        <v>0.60661379217636779</v>
      </c>
      <c r="S30" s="195">
        <f>I30/I28</f>
        <v>0.54843677794661194</v>
      </c>
      <c r="T30" s="196">
        <f>J30/J28</f>
        <v>0.56866194188036512</v>
      </c>
      <c r="U30" s="197">
        <f>K30/K28</f>
        <v>0.57895088345891954</v>
      </c>
      <c r="W30" s="103">
        <f t="shared" si="2"/>
        <v>0.19293270151254069</v>
      </c>
      <c r="X30" s="106">
        <f t="shared" si="3"/>
        <v>1.0288941578554422</v>
      </c>
    </row>
    <row r="31" spans="1:27" ht="20.100000000000001" customHeight="1" thickBot="1" x14ac:dyDescent="0.3">
      <c r="A31" s="5" t="s">
        <v>9</v>
      </c>
      <c r="B31" s="6"/>
      <c r="C31" s="13">
        <v>3895621</v>
      </c>
      <c r="D31" s="14">
        <v>4806982</v>
      </c>
      <c r="E31" s="14">
        <v>5482162</v>
      </c>
      <c r="F31" s="36">
        <v>5290110</v>
      </c>
      <c r="G31" s="36">
        <v>4588314</v>
      </c>
      <c r="H31" s="36">
        <v>5165606</v>
      </c>
      <c r="I31" s="15">
        <v>5498162</v>
      </c>
      <c r="J31" s="14">
        <v>1245202</v>
      </c>
      <c r="K31" s="161">
        <v>1219055</v>
      </c>
      <c r="M31" s="135">
        <f>C31/C46</f>
        <v>3.5499551893019163E-2</v>
      </c>
      <c r="N31" s="21">
        <f>D31/D46</f>
        <v>4.2780547730472317E-2</v>
      </c>
      <c r="O31" s="21">
        <f>E31/E46</f>
        <v>4.7627953032615515E-2</v>
      </c>
      <c r="P31" s="21">
        <f>F31/F46</f>
        <v>4.2456392312984585E-2</v>
      </c>
      <c r="Q31" s="21">
        <f t="shared" ref="Q31:R31" si="26">G31/G46</f>
        <v>4.0957949446156182E-2</v>
      </c>
      <c r="R31" s="21">
        <f t="shared" si="26"/>
        <v>4.3886860016992123E-2</v>
      </c>
      <c r="S31" s="192">
        <f>I31/I46</f>
        <v>4.4130833487046925E-2</v>
      </c>
      <c r="T31" s="193">
        <f>J31/J46</f>
        <v>4.3713891425287525E-2</v>
      </c>
      <c r="U31" s="194">
        <f>K31/K46</f>
        <v>4.3405372794383751E-2</v>
      </c>
      <c r="W31" s="102">
        <f t="shared" si="2"/>
        <v>-2.0998199488918262E-2</v>
      </c>
      <c r="X31" s="101">
        <f t="shared" si="3"/>
        <v>-3.0851863090377435E-2</v>
      </c>
      <c r="AA31" s="1"/>
    </row>
    <row r="32" spans="1:27" ht="20.100000000000001" customHeight="1" x14ac:dyDescent="0.25">
      <c r="A32" s="24"/>
      <c r="B32" t="s">
        <v>37</v>
      </c>
      <c r="C32" s="10">
        <v>911333</v>
      </c>
      <c r="D32" s="11">
        <v>970213</v>
      </c>
      <c r="E32" s="11">
        <v>1020274</v>
      </c>
      <c r="F32" s="35">
        <v>871643</v>
      </c>
      <c r="G32" s="35">
        <v>283746</v>
      </c>
      <c r="H32" s="35">
        <v>664508</v>
      </c>
      <c r="I32" s="12">
        <v>1324158</v>
      </c>
      <c r="J32" s="11">
        <v>287607</v>
      </c>
      <c r="K32" s="162">
        <v>309558</v>
      </c>
      <c r="M32" s="77">
        <f>C32/C31</f>
        <v>0.2339377983638552</v>
      </c>
      <c r="N32" s="18">
        <f>D32/D31</f>
        <v>0.20183412378078386</v>
      </c>
      <c r="O32" s="18">
        <f>E32/E31</f>
        <v>0.1861079625155185</v>
      </c>
      <c r="P32" s="18">
        <f>F32/F31</f>
        <v>0.16476840746222668</v>
      </c>
      <c r="Q32" s="18">
        <f t="shared" ref="Q32:R32" si="27">G32/G31</f>
        <v>6.1841016111800547E-2</v>
      </c>
      <c r="R32" s="18">
        <f t="shared" si="27"/>
        <v>0.12864086033661878</v>
      </c>
      <c r="S32" s="195">
        <f>I32/I31</f>
        <v>0.24083648317383155</v>
      </c>
      <c r="T32" s="196">
        <f>J32/J31</f>
        <v>0.23097216355258021</v>
      </c>
      <c r="U32" s="197">
        <f>K32/K31</f>
        <v>0.2539327593914959</v>
      </c>
      <c r="W32" s="103">
        <f t="shared" si="2"/>
        <v>7.6322898955866858E-2</v>
      </c>
      <c r="X32" s="108">
        <f t="shared" si="3"/>
        <v>2.2960595838915685</v>
      </c>
    </row>
    <row r="33" spans="1:27" ht="20.100000000000001" customHeight="1" thickBot="1" x14ac:dyDescent="0.3">
      <c r="A33" s="204"/>
      <c r="B33" t="s">
        <v>36</v>
      </c>
      <c r="C33" s="10">
        <v>2984288</v>
      </c>
      <c r="D33" s="11">
        <v>3836769</v>
      </c>
      <c r="E33" s="11">
        <v>4461888</v>
      </c>
      <c r="F33" s="35">
        <v>4418467</v>
      </c>
      <c r="G33" s="35">
        <v>4304568</v>
      </c>
      <c r="H33" s="35">
        <v>4501098</v>
      </c>
      <c r="I33" s="12">
        <v>4174004</v>
      </c>
      <c r="J33" s="11">
        <v>957595</v>
      </c>
      <c r="K33" s="162">
        <v>909497</v>
      </c>
      <c r="M33" s="77">
        <f>C33/C31</f>
        <v>0.7660622016361448</v>
      </c>
      <c r="N33" s="18">
        <f>D33/D31</f>
        <v>0.79816587621921609</v>
      </c>
      <c r="O33" s="18">
        <f>E33/E31</f>
        <v>0.81389203748448147</v>
      </c>
      <c r="P33" s="18">
        <f>F33/F31</f>
        <v>0.83523159253777335</v>
      </c>
      <c r="Q33" s="18">
        <f t="shared" ref="Q33:R33" si="28">G33/G31</f>
        <v>0.9381589838881994</v>
      </c>
      <c r="R33" s="18">
        <f t="shared" si="28"/>
        <v>0.87135913966338119</v>
      </c>
      <c r="S33" s="195">
        <f>I33/I31</f>
        <v>0.75916351682616845</v>
      </c>
      <c r="T33" s="196">
        <f>J33/J31</f>
        <v>0.76902783644741979</v>
      </c>
      <c r="U33" s="197">
        <f>K33/K31</f>
        <v>0.74606724060850416</v>
      </c>
      <c r="W33" s="103">
        <f t="shared" si="2"/>
        <v>-5.0227914723865515E-2</v>
      </c>
      <c r="X33" s="106">
        <f t="shared" si="3"/>
        <v>-2.2960595838915632</v>
      </c>
    </row>
    <row r="34" spans="1:27" ht="20.100000000000001" customHeight="1" thickBot="1" x14ac:dyDescent="0.3">
      <c r="A34" s="5" t="s">
        <v>12</v>
      </c>
      <c r="B34" s="6"/>
      <c r="C34" s="13">
        <v>4845416</v>
      </c>
      <c r="D34" s="14">
        <v>5201550</v>
      </c>
      <c r="E34" s="14">
        <v>5167240</v>
      </c>
      <c r="F34" s="36">
        <v>10234145</v>
      </c>
      <c r="G34" s="36">
        <v>8944119</v>
      </c>
      <c r="H34" s="36">
        <v>8873262</v>
      </c>
      <c r="I34" s="15">
        <v>9510044</v>
      </c>
      <c r="J34" s="14">
        <v>2445638</v>
      </c>
      <c r="K34" s="161">
        <v>2139554</v>
      </c>
      <c r="M34" s="135">
        <f>C34/C46</f>
        <v>4.4154730846575001E-2</v>
      </c>
      <c r="N34" s="21">
        <f>D34/D46</f>
        <v>4.6292072249789637E-2</v>
      </c>
      <c r="O34" s="21">
        <f>E34/E46</f>
        <v>4.4891972186931396E-2</v>
      </c>
      <c r="P34" s="21">
        <f>F34/F46</f>
        <v>8.213531951282102E-2</v>
      </c>
      <c r="Q34" s="21">
        <f t="shared" ref="Q34:R34" si="29">G34/G46</f>
        <v>7.9840388831802916E-2</v>
      </c>
      <c r="R34" s="21">
        <f t="shared" si="29"/>
        <v>7.538701311871164E-2</v>
      </c>
      <c r="S34" s="192">
        <f>I34/I46</f>
        <v>7.6332084834621047E-2</v>
      </c>
      <c r="T34" s="193">
        <f>J34/J46</f>
        <v>8.5856233765732259E-2</v>
      </c>
      <c r="U34" s="194">
        <f>K34/K46</f>
        <v>7.6180434011357101E-2</v>
      </c>
      <c r="W34" s="102">
        <f t="shared" si="2"/>
        <v>-0.12515507200983955</v>
      </c>
      <c r="X34" s="101">
        <f t="shared" si="3"/>
        <v>-0.96757997543751584</v>
      </c>
      <c r="AA34" s="1"/>
    </row>
    <row r="35" spans="1:27" ht="20.100000000000001" customHeight="1" x14ac:dyDescent="0.25">
      <c r="A35" s="24"/>
      <c r="B35" t="s">
        <v>37</v>
      </c>
      <c r="C35" s="10">
        <v>1445066</v>
      </c>
      <c r="D35" s="11">
        <v>1634472</v>
      </c>
      <c r="E35" s="11">
        <v>1559489</v>
      </c>
      <c r="F35" s="35">
        <v>3756785</v>
      </c>
      <c r="G35" s="35">
        <v>2133360</v>
      </c>
      <c r="H35" s="35">
        <v>1951781</v>
      </c>
      <c r="I35" s="12">
        <v>3328419</v>
      </c>
      <c r="J35" s="11">
        <v>796479</v>
      </c>
      <c r="K35" s="162">
        <v>781987</v>
      </c>
      <c r="M35" s="77">
        <f>C35/C34</f>
        <v>0.2982336294757767</v>
      </c>
      <c r="N35" s="18">
        <f>D35/D34</f>
        <v>0.31422787438359717</v>
      </c>
      <c r="O35" s="18">
        <f>E35/E34</f>
        <v>0.30180309023772844</v>
      </c>
      <c r="P35" s="18">
        <f>F35/F34</f>
        <v>0.36708342514201237</v>
      </c>
      <c r="Q35" s="18">
        <f t="shared" ref="Q35:R35" si="30">G35/G34</f>
        <v>0.23852097674460726</v>
      </c>
      <c r="R35" s="18">
        <f t="shared" si="30"/>
        <v>0.21996206130282189</v>
      </c>
      <c r="S35" s="195">
        <f>I35/I34</f>
        <v>0.34998986334868692</v>
      </c>
      <c r="T35" s="196">
        <f>J35/J34</f>
        <v>0.32567330079104101</v>
      </c>
      <c r="U35" s="197">
        <f>K35/K34</f>
        <v>0.36549065833346578</v>
      </c>
      <c r="W35" s="103">
        <f t="shared" si="2"/>
        <v>-1.819508110069443E-2</v>
      </c>
      <c r="X35" s="108">
        <f t="shared" si="3"/>
        <v>3.9817357542424769</v>
      </c>
    </row>
    <row r="36" spans="1:27" ht="20.100000000000001" customHeight="1" thickBot="1" x14ac:dyDescent="0.3">
      <c r="A36" s="204"/>
      <c r="B36" t="s">
        <v>36</v>
      </c>
      <c r="C36" s="10">
        <v>3400350</v>
      </c>
      <c r="D36" s="11">
        <v>3567078</v>
      </c>
      <c r="E36" s="11">
        <v>3607751</v>
      </c>
      <c r="F36" s="35">
        <v>6477360</v>
      </c>
      <c r="G36" s="35">
        <v>6810759</v>
      </c>
      <c r="H36" s="35">
        <v>6921481</v>
      </c>
      <c r="I36" s="12">
        <v>6181625</v>
      </c>
      <c r="J36" s="11">
        <v>1649159</v>
      </c>
      <c r="K36" s="162">
        <v>1357567</v>
      </c>
      <c r="M36" s="77">
        <f>C36/C34</f>
        <v>0.7017663705242233</v>
      </c>
      <c r="N36" s="18">
        <f>D36/D34</f>
        <v>0.68577212561640277</v>
      </c>
      <c r="O36" s="18">
        <f>E36/E34</f>
        <v>0.69819690976227156</v>
      </c>
      <c r="P36" s="18">
        <f>F36/F34</f>
        <v>0.63291657485798769</v>
      </c>
      <c r="Q36" s="18">
        <f t="shared" ref="Q36:R36" si="31">G36/G34</f>
        <v>0.76147902325539274</v>
      </c>
      <c r="R36" s="18">
        <f t="shared" si="31"/>
        <v>0.78003793869717808</v>
      </c>
      <c r="S36" s="195">
        <f>I36/I34</f>
        <v>0.65001013665131302</v>
      </c>
      <c r="T36" s="196">
        <f>J36/J34</f>
        <v>0.67432669920895894</v>
      </c>
      <c r="U36" s="197">
        <f>K36/K34</f>
        <v>0.63450934166653428</v>
      </c>
      <c r="W36" s="103">
        <f t="shared" si="2"/>
        <v>-0.17681254506084618</v>
      </c>
      <c r="X36" s="106">
        <f t="shared" si="3"/>
        <v>-3.9817357542424658</v>
      </c>
    </row>
    <row r="37" spans="1:27" ht="20.100000000000001" customHeight="1" thickBot="1" x14ac:dyDescent="0.3">
      <c r="A37" s="5" t="s">
        <v>11</v>
      </c>
      <c r="B37" s="6"/>
      <c r="C37" s="13">
        <v>14042265</v>
      </c>
      <c r="D37" s="14">
        <v>14810295</v>
      </c>
      <c r="E37" s="14">
        <v>17624800</v>
      </c>
      <c r="F37" s="36">
        <v>20081558</v>
      </c>
      <c r="G37" s="36">
        <v>20610207</v>
      </c>
      <c r="H37" s="36">
        <v>21788993</v>
      </c>
      <c r="I37" s="15">
        <v>21260334</v>
      </c>
      <c r="J37" s="14">
        <v>5000087</v>
      </c>
      <c r="K37" s="161">
        <v>5066157</v>
      </c>
      <c r="M37" s="135">
        <f>C37/C46</f>
        <v>0.12796268298764862</v>
      </c>
      <c r="N37" s="21">
        <f>D37/D46</f>
        <v>0.13180672033926391</v>
      </c>
      <c r="O37" s="21">
        <f>E37/E46</f>
        <v>0.15312082105732044</v>
      </c>
      <c r="P37" s="21">
        <f>F37/F46</f>
        <v>0.16116687643620908</v>
      </c>
      <c r="Q37" s="21">
        <f t="shared" ref="Q37:R37" si="32">G37/G46</f>
        <v>0.18397865019281903</v>
      </c>
      <c r="R37" s="21">
        <f t="shared" si="32"/>
        <v>0.18511874225448499</v>
      </c>
      <c r="S37" s="192">
        <f>I37/I46</f>
        <v>0.17064543744491384</v>
      </c>
      <c r="T37" s="193">
        <f>J37/J46</f>
        <v>0.17553237164330898</v>
      </c>
      <c r="U37" s="194">
        <f>K37/K46</f>
        <v>0.18038434132986353</v>
      </c>
      <c r="W37" s="102">
        <f t="shared" si="2"/>
        <v>1.3213770080400601E-2</v>
      </c>
      <c r="X37" s="101">
        <f t="shared" si="3"/>
        <v>0.4851969686554547</v>
      </c>
      <c r="AA37" s="1"/>
    </row>
    <row r="38" spans="1:27" ht="20.100000000000001" customHeight="1" x14ac:dyDescent="0.25">
      <c r="A38" s="24"/>
      <c r="B38" t="s">
        <v>37</v>
      </c>
      <c r="C38" s="10">
        <v>1651293</v>
      </c>
      <c r="D38" s="11">
        <v>1613259</v>
      </c>
      <c r="E38" s="11">
        <v>1717556</v>
      </c>
      <c r="F38" s="35">
        <v>2470653</v>
      </c>
      <c r="G38" s="35">
        <v>1398091</v>
      </c>
      <c r="H38" s="35">
        <v>1289594</v>
      </c>
      <c r="I38" s="12">
        <v>2287509</v>
      </c>
      <c r="J38" s="11">
        <v>489478</v>
      </c>
      <c r="K38" s="162">
        <v>517371</v>
      </c>
      <c r="M38" s="77">
        <f>C38/C37</f>
        <v>0.11759449063238729</v>
      </c>
      <c r="N38" s="18">
        <f>D38/D37</f>
        <v>0.10892821513683557</v>
      </c>
      <c r="O38" s="18">
        <f>E38/E37</f>
        <v>9.7451091643593113E-2</v>
      </c>
      <c r="P38" s="18">
        <f>F38/F37</f>
        <v>0.12303094212112427</v>
      </c>
      <c r="Q38" s="18">
        <f t="shared" ref="Q38:R38" si="33">G38/G37</f>
        <v>6.7834883948521232E-2</v>
      </c>
      <c r="R38" s="18">
        <f t="shared" si="33"/>
        <v>5.918557135706088E-2</v>
      </c>
      <c r="S38" s="195">
        <f>I38/I37</f>
        <v>0.10759515819459844</v>
      </c>
      <c r="T38" s="196">
        <f>J38/J37</f>
        <v>9.7893896646198353E-2</v>
      </c>
      <c r="U38" s="355">
        <f>K38/K37</f>
        <v>0.10212297013298245</v>
      </c>
      <c r="W38" s="103">
        <f t="shared" si="2"/>
        <v>5.6985196474611727E-2</v>
      </c>
      <c r="X38" s="108">
        <f t="shared" si="3"/>
        <v>0.4229073486784099</v>
      </c>
    </row>
    <row r="39" spans="1:27" ht="20.100000000000001" customHeight="1" thickBot="1" x14ac:dyDescent="0.3">
      <c r="A39" s="204"/>
      <c r="B39" t="s">
        <v>36</v>
      </c>
      <c r="C39" s="10">
        <v>12390972</v>
      </c>
      <c r="D39" s="11">
        <v>13197036</v>
      </c>
      <c r="E39" s="11">
        <v>15907244</v>
      </c>
      <c r="F39" s="35">
        <v>17610905</v>
      </c>
      <c r="G39" s="35">
        <v>19212116</v>
      </c>
      <c r="H39" s="35">
        <v>20499399</v>
      </c>
      <c r="I39" s="12">
        <v>18972825</v>
      </c>
      <c r="J39" s="11">
        <v>4510609</v>
      </c>
      <c r="K39" s="162">
        <v>4548786</v>
      </c>
      <c r="M39" s="77">
        <f>C39/C37</f>
        <v>0.88240550936761275</v>
      </c>
      <c r="N39" s="18">
        <f>D39/D37</f>
        <v>0.89107178486316441</v>
      </c>
      <c r="O39" s="18">
        <f>E39/E37</f>
        <v>0.90254890835640689</v>
      </c>
      <c r="P39" s="18">
        <f>F39/F37</f>
        <v>0.87696905787887569</v>
      </c>
      <c r="Q39" s="18">
        <f t="shared" ref="Q39:R39" si="34">G39/G37</f>
        <v>0.93216511605147878</v>
      </c>
      <c r="R39" s="18">
        <f t="shared" si="34"/>
        <v>0.94081442864293907</v>
      </c>
      <c r="S39" s="195">
        <f>I39/I37</f>
        <v>0.89240484180540158</v>
      </c>
      <c r="T39" s="196">
        <f>J39/J37</f>
        <v>0.90210610335380159</v>
      </c>
      <c r="U39" s="197">
        <f>K39/K37</f>
        <v>0.89787702986701756</v>
      </c>
      <c r="W39" s="103">
        <f t="shared" si="2"/>
        <v>8.46382384285581E-3</v>
      </c>
      <c r="X39" s="106">
        <f t="shared" si="3"/>
        <v>-0.42290734867840296</v>
      </c>
    </row>
    <row r="40" spans="1:27" ht="20.100000000000001" customHeight="1" thickBot="1" x14ac:dyDescent="0.3">
      <c r="A40" s="5" t="s">
        <v>6</v>
      </c>
      <c r="B40" s="6"/>
      <c r="C40" s="13">
        <v>47928070</v>
      </c>
      <c r="D40" s="14">
        <v>45576684</v>
      </c>
      <c r="E40" s="14">
        <v>43835850</v>
      </c>
      <c r="F40" s="36">
        <v>45113271</v>
      </c>
      <c r="G40" s="36">
        <v>38329379</v>
      </c>
      <c r="H40" s="36">
        <v>40132266</v>
      </c>
      <c r="I40" s="15">
        <v>42116382</v>
      </c>
      <c r="J40" s="14">
        <v>10135717</v>
      </c>
      <c r="K40" s="161">
        <v>10071486</v>
      </c>
      <c r="M40" s="135">
        <f>C40/C46</f>
        <v>0.43675321806131939</v>
      </c>
      <c r="N40" s="21">
        <f>D40/D46</f>
        <v>0.40561739262985674</v>
      </c>
      <c r="O40" s="21">
        <f>E40/E46</f>
        <v>0.38083730560037787</v>
      </c>
      <c r="P40" s="21">
        <f>F40/F46</f>
        <v>0.36206179684316403</v>
      </c>
      <c r="Q40" s="21">
        <f t="shared" ref="Q40:R40" si="35">G40/G46</f>
        <v>0.34215024677573513</v>
      </c>
      <c r="R40" s="21">
        <f t="shared" si="35"/>
        <v>0.34096273314431885</v>
      </c>
      <c r="S40" s="192">
        <f>I40/I46</f>
        <v>0.33804588535566255</v>
      </c>
      <c r="T40" s="193">
        <f>J40/J46</f>
        <v>0.35582309734118722</v>
      </c>
      <c r="U40" s="194">
        <f>K40/K46</f>
        <v>0.35860285583785539</v>
      </c>
      <c r="W40" s="102">
        <f t="shared" si="2"/>
        <v>-6.3370948498266081E-3</v>
      </c>
      <c r="X40" s="101">
        <f t="shared" si="3"/>
        <v>0.27797584966681721</v>
      </c>
      <c r="AA40" s="1"/>
    </row>
    <row r="41" spans="1:27" ht="20.100000000000001" customHeight="1" x14ac:dyDescent="0.25">
      <c r="A41" s="24"/>
      <c r="B41" t="s">
        <v>37</v>
      </c>
      <c r="C41" s="10">
        <v>9967668</v>
      </c>
      <c r="D41" s="11">
        <v>10737419</v>
      </c>
      <c r="E41" s="11">
        <v>11617205</v>
      </c>
      <c r="F41" s="35">
        <v>12516191</v>
      </c>
      <c r="G41" s="35">
        <v>6007548</v>
      </c>
      <c r="H41" s="35">
        <v>5590468</v>
      </c>
      <c r="I41" s="12">
        <v>9395232</v>
      </c>
      <c r="J41" s="11">
        <v>1973409</v>
      </c>
      <c r="K41" s="190">
        <v>2420606</v>
      </c>
      <c r="M41" s="77">
        <f>C41/C40</f>
        <v>0.20797140381409057</v>
      </c>
      <c r="N41" s="18">
        <f>D41/D40</f>
        <v>0.23559017588905765</v>
      </c>
      <c r="O41" s="18">
        <f>E41/E40</f>
        <v>0.2650160770237146</v>
      </c>
      <c r="P41" s="18">
        <f>F41/F40</f>
        <v>0.27743922625340112</v>
      </c>
      <c r="Q41" s="18">
        <f t="shared" ref="Q41:R41" si="36">G41/G40</f>
        <v>0.1567348116962709</v>
      </c>
      <c r="R41" s="18">
        <f t="shared" si="36"/>
        <v>0.13930108008354175</v>
      </c>
      <c r="S41" s="195">
        <f>I41/I40</f>
        <v>0.22307785127411942</v>
      </c>
      <c r="T41" s="196">
        <f>J41/J40</f>
        <v>0.19469851022872875</v>
      </c>
      <c r="U41" s="197">
        <f>K41/K40</f>
        <v>0.24034248769248154</v>
      </c>
      <c r="W41" s="103">
        <f t="shared" si="2"/>
        <v>0.22661141202862661</v>
      </c>
      <c r="X41" s="108">
        <f t="shared" si="3"/>
        <v>4.5643977463752785</v>
      </c>
    </row>
    <row r="42" spans="1:27" ht="20.100000000000001" customHeight="1" thickBot="1" x14ac:dyDescent="0.3">
      <c r="A42" s="204"/>
      <c r="B42" t="s">
        <v>36</v>
      </c>
      <c r="C42" s="10">
        <v>37960402</v>
      </c>
      <c r="D42" s="11">
        <v>34839265</v>
      </c>
      <c r="E42" s="11">
        <v>32218645</v>
      </c>
      <c r="F42" s="35">
        <v>32597080</v>
      </c>
      <c r="G42" s="35">
        <v>32321831</v>
      </c>
      <c r="H42" s="35">
        <v>34541798</v>
      </c>
      <c r="I42" s="12">
        <v>32721150</v>
      </c>
      <c r="J42" s="11">
        <v>8162308</v>
      </c>
      <c r="K42" s="162">
        <v>7650880</v>
      </c>
      <c r="M42" s="77">
        <f>C42/C40</f>
        <v>0.79202859618590937</v>
      </c>
      <c r="N42" s="18">
        <f>D42/D40</f>
        <v>0.76440982411094238</v>
      </c>
      <c r="O42" s="18">
        <f>E42/E40</f>
        <v>0.73498392297628534</v>
      </c>
      <c r="P42" s="18">
        <f>F42/F40</f>
        <v>0.72256077374659888</v>
      </c>
      <c r="Q42" s="18">
        <f t="shared" ref="Q42:R42" si="37">G42/G40</f>
        <v>0.8432651883037291</v>
      </c>
      <c r="R42" s="18">
        <f t="shared" si="37"/>
        <v>0.86069891991645819</v>
      </c>
      <c r="S42" s="195">
        <f>I42/I40</f>
        <v>0.77692214872588061</v>
      </c>
      <c r="T42" s="196">
        <f>J42/J40</f>
        <v>0.80530148977127125</v>
      </c>
      <c r="U42" s="197">
        <f>K42/K40</f>
        <v>0.75965751230751843</v>
      </c>
      <c r="W42" s="103">
        <f t="shared" si="2"/>
        <v>-6.2657277818969834E-2</v>
      </c>
      <c r="X42" s="106">
        <f t="shared" si="3"/>
        <v>-4.5643977463752812</v>
      </c>
    </row>
    <row r="43" spans="1:27" ht="20.100000000000001" customHeight="1" thickBot="1" x14ac:dyDescent="0.3">
      <c r="A43" s="5" t="s">
        <v>7</v>
      </c>
      <c r="B43" s="6"/>
      <c r="C43" s="13">
        <v>286172</v>
      </c>
      <c r="D43" s="14">
        <v>394480</v>
      </c>
      <c r="E43" s="14">
        <v>483510</v>
      </c>
      <c r="F43" s="36">
        <v>414991</v>
      </c>
      <c r="G43" s="36">
        <v>225289</v>
      </c>
      <c r="H43" s="36">
        <v>221774</v>
      </c>
      <c r="I43" s="15">
        <v>318976</v>
      </c>
      <c r="J43" s="14">
        <v>57045</v>
      </c>
      <c r="K43" s="161">
        <v>53340</v>
      </c>
      <c r="M43" s="135">
        <f>C43/C46</f>
        <v>2.6077941782142256E-3</v>
      </c>
      <c r="N43" s="21">
        <f>D43/D46</f>
        <v>3.5107413484628653E-3</v>
      </c>
      <c r="O43" s="21">
        <f>E43/E46</f>
        <v>4.2006404719159935E-3</v>
      </c>
      <c r="P43" s="21">
        <f>F43/F46</f>
        <v>3.3305584765454376E-3</v>
      </c>
      <c r="Q43" s="21">
        <f t="shared" ref="Q43:R43" si="38">G43/G46</f>
        <v>2.0110601569062361E-3</v>
      </c>
      <c r="R43" s="21">
        <f t="shared" si="38"/>
        <v>1.8841863846000664E-3</v>
      </c>
      <c r="S43" s="192">
        <f>I43/I46</f>
        <v>2.5602513607937125E-3</v>
      </c>
      <c r="T43" s="193">
        <f>J43/J46</f>
        <v>2.0026139825952151E-3</v>
      </c>
      <c r="U43" s="194">
        <f>K43/K46</f>
        <v>1.8992109337580578E-3</v>
      </c>
      <c r="W43" s="102">
        <f t="shared" si="2"/>
        <v>-6.4948724691033397E-2</v>
      </c>
      <c r="X43" s="101">
        <f t="shared" si="3"/>
        <v>-1.0340304883715738E-2</v>
      </c>
      <c r="AA43" s="1"/>
    </row>
    <row r="44" spans="1:27" ht="20.100000000000001" customHeight="1" x14ac:dyDescent="0.25">
      <c r="A44" s="24"/>
      <c r="B44" t="s">
        <v>37</v>
      </c>
      <c r="C44" s="10">
        <v>193958</v>
      </c>
      <c r="D44" s="11">
        <v>292407</v>
      </c>
      <c r="E44" s="11">
        <v>385323</v>
      </c>
      <c r="F44" s="35">
        <v>311761</v>
      </c>
      <c r="G44" s="35">
        <v>127623</v>
      </c>
      <c r="H44" s="35">
        <v>107274</v>
      </c>
      <c r="I44" s="12">
        <v>182756</v>
      </c>
      <c r="J44" s="11">
        <v>34291</v>
      </c>
      <c r="K44" s="162">
        <v>29124</v>
      </c>
      <c r="M44" s="77">
        <f>C44/C43</f>
        <v>0.67776721691849662</v>
      </c>
      <c r="N44" s="18">
        <f>D44/D43</f>
        <v>0.74124670452240926</v>
      </c>
      <c r="O44" s="18">
        <f>E44/E43</f>
        <v>0.79692870881677735</v>
      </c>
      <c r="P44" s="18">
        <f>F44/F43</f>
        <v>0.75124761741820911</v>
      </c>
      <c r="Q44" s="18">
        <f t="shared" ref="Q44:R44" si="39">G44/G43</f>
        <v>0.5664857139052506</v>
      </c>
      <c r="R44" s="18">
        <f t="shared" si="39"/>
        <v>0.48370864032754063</v>
      </c>
      <c r="S44" s="195">
        <f>I44/I43</f>
        <v>0.5729459269662921</v>
      </c>
      <c r="T44" s="196">
        <f>J44/J43</f>
        <v>0.60112192129020947</v>
      </c>
      <c r="U44" s="197">
        <f>K44/K43</f>
        <v>0.5460067491563555</v>
      </c>
      <c r="W44" s="103">
        <f t="shared" si="2"/>
        <v>-0.15068093668892713</v>
      </c>
      <c r="X44" s="108">
        <f t="shared" si="3"/>
        <v>-5.5115172133853978</v>
      </c>
    </row>
    <row r="45" spans="1:27" ht="20.100000000000001" customHeight="1" thickBot="1" x14ac:dyDescent="0.3">
      <c r="A45" s="204"/>
      <c r="B45" t="s">
        <v>36</v>
      </c>
      <c r="C45" s="10">
        <v>92214</v>
      </c>
      <c r="D45" s="11">
        <v>102073</v>
      </c>
      <c r="E45" s="11">
        <v>98187</v>
      </c>
      <c r="F45" s="35">
        <v>103230</v>
      </c>
      <c r="G45" s="35">
        <v>97666</v>
      </c>
      <c r="H45" s="35">
        <v>114500</v>
      </c>
      <c r="I45" s="12">
        <v>136220</v>
      </c>
      <c r="J45" s="11">
        <v>22754</v>
      </c>
      <c r="K45" s="162">
        <v>24216</v>
      </c>
      <c r="M45" s="77">
        <f>C45/C43</f>
        <v>0.32223278308150344</v>
      </c>
      <c r="N45" s="18">
        <f>D45/D43</f>
        <v>0.25875329547759074</v>
      </c>
      <c r="O45" s="18">
        <f>E45/E43</f>
        <v>0.20307129118322267</v>
      </c>
      <c r="P45" s="18">
        <f>F45/F43</f>
        <v>0.24875238258179094</v>
      </c>
      <c r="Q45" s="18">
        <f t="shared" ref="Q45:R45" si="40">G45/G43</f>
        <v>0.4335142860947494</v>
      </c>
      <c r="R45" s="18">
        <f t="shared" si="40"/>
        <v>0.51629135967245932</v>
      </c>
      <c r="S45" s="195">
        <f>I45/I43</f>
        <v>0.42705407303370785</v>
      </c>
      <c r="T45" s="196">
        <f>J45/J43</f>
        <v>0.39887807870979053</v>
      </c>
      <c r="U45" s="197">
        <f>K45/K43</f>
        <v>0.45399325084364456</v>
      </c>
      <c r="W45" s="103">
        <f t="shared" si="2"/>
        <v>6.4252439131581254E-2</v>
      </c>
      <c r="X45" s="106">
        <f t="shared" si="3"/>
        <v>5.5115172133854031</v>
      </c>
    </row>
    <row r="46" spans="1:27" ht="20.100000000000001" customHeight="1" thickBot="1" x14ac:dyDescent="0.3">
      <c r="A46" s="395" t="s">
        <v>21</v>
      </c>
      <c r="B46" s="415"/>
      <c r="C46" s="216">
        <f>C7+C10+C13+C16+C19+C22+C25+C28+C31+C34+C37+C40+C43</f>
        <v>109737188</v>
      </c>
      <c r="D46" s="217">
        <f t="shared" ref="D46:K46" si="41">D7+D10+D13+D16+D19+D22+D25+D28+D31+D34+D37+D40+D43</f>
        <v>112363732</v>
      </c>
      <c r="E46" s="217">
        <f t="shared" si="41"/>
        <v>115103876</v>
      </c>
      <c r="F46" s="217">
        <f t="shared" si="41"/>
        <v>124601025</v>
      </c>
      <c r="G46" s="217">
        <f t="shared" ref="G46" si="42">G7+G10+G13+G16+G19+G22+G25+G28+G31+G34+G37+G40+G43</f>
        <v>112024993</v>
      </c>
      <c r="H46" s="217">
        <f t="shared" si="41"/>
        <v>117702793</v>
      </c>
      <c r="I46" s="217">
        <f t="shared" si="41"/>
        <v>124587767</v>
      </c>
      <c r="J46" s="206">
        <f t="shared" si="41"/>
        <v>28485270</v>
      </c>
      <c r="K46" s="221">
        <f t="shared" si="41"/>
        <v>28085348</v>
      </c>
      <c r="M46" s="209">
        <f>M7+M10+M13+M16+M19+M22+M25+M28+M31+M34+M37+M40+M43</f>
        <v>1.0000000000000002</v>
      </c>
      <c r="N46" s="210">
        <f>N7+N10+N13+N16+N19+N22+N25+N28+N31+N34+N37+N40+N43</f>
        <v>1</v>
      </c>
      <c r="O46" s="210">
        <f>O7+O10+O13+O16+O19+O22+O25+O28+O31+O34+O37+O40+O43</f>
        <v>1</v>
      </c>
      <c r="P46" s="210">
        <f t="shared" ref="P46" si="43">P7+P10+P13+P16+P19+P22+P25+P28+P31+P34+P37+P40+P43</f>
        <v>0.99999999999999989</v>
      </c>
      <c r="Q46" s="210">
        <f t="shared" ref="Q46:R46" si="44">Q7+Q10+Q13+Q16+Q19+Q22+Q25+Q28+Q31+Q34+Q37+Q40+Q43</f>
        <v>1</v>
      </c>
      <c r="R46" s="210">
        <f t="shared" si="44"/>
        <v>1</v>
      </c>
      <c r="S46" s="211">
        <f>S7+S10+S13+S16+S19+S22+S25+S28+S31+S34+S37+S40+S43</f>
        <v>1</v>
      </c>
      <c r="T46" s="222">
        <f t="shared" ref="T46:U46" si="45">T7+T10+T13+T16+T19+T22+T25+T28+T31+T34+T37+T40+T43</f>
        <v>1</v>
      </c>
      <c r="U46" s="223">
        <f t="shared" si="45"/>
        <v>1</v>
      </c>
      <c r="W46" s="153">
        <f t="shared" ref="W46:W48" si="46">(K46-J46)/J46</f>
        <v>-1.4039607137302894E-2</v>
      </c>
      <c r="X46" s="156">
        <f t="shared" si="3"/>
        <v>0</v>
      </c>
      <c r="AA46" s="1"/>
    </row>
    <row r="47" spans="1:27" ht="20.100000000000001" customHeight="1" x14ac:dyDescent="0.25">
      <c r="A47" s="24"/>
      <c r="B47" t="s">
        <v>37</v>
      </c>
      <c r="C47" s="76">
        <f>C8+C11+C14+C17+C20+C23+C26+C29+C32+C35+C38+C41+C44</f>
        <v>25537692</v>
      </c>
      <c r="D47" s="11">
        <f t="shared" ref="D47:K47" si="47">D8+D11+D14+D17+D20+D23+D26+D29+D32+D35+D38+D41+D44</f>
        <v>27705328</v>
      </c>
      <c r="E47" s="11">
        <f t="shared" si="47"/>
        <v>29031670</v>
      </c>
      <c r="F47" s="11">
        <f t="shared" ref="F47:G47" si="48">F8+F11+F14+F17+F20+F23+F26+F29+F32+F35+F38+F41+F44</f>
        <v>33762788</v>
      </c>
      <c r="G47" s="11">
        <f t="shared" si="48"/>
        <v>17865065</v>
      </c>
      <c r="H47" s="11">
        <f t="shared" ref="H47:I47" si="49">H8+H11+H14+H17+H20+H23+H26+H29+H32+H35+H38+H41+H44</f>
        <v>17616337</v>
      </c>
      <c r="I47" s="11">
        <f t="shared" si="49"/>
        <v>29819995</v>
      </c>
      <c r="J47" s="10">
        <f t="shared" si="47"/>
        <v>6284957</v>
      </c>
      <c r="K47" s="162">
        <f t="shared" si="47"/>
        <v>7215666</v>
      </c>
      <c r="M47" s="218">
        <f>C47/C46</f>
        <v>0.23271684344599755</v>
      </c>
      <c r="N47" s="196">
        <f>D47/D46</f>
        <v>0.24656824321214252</v>
      </c>
      <c r="O47" s="196">
        <f>E47/E46</f>
        <v>0.25222148036092201</v>
      </c>
      <c r="P47" s="196">
        <f>F47/F46</f>
        <v>0.27096717703566242</v>
      </c>
      <c r="Q47" s="196">
        <f t="shared" ref="Q47:R47" si="50">G47/G46</f>
        <v>0.15947392203809377</v>
      </c>
      <c r="R47" s="196">
        <f t="shared" si="50"/>
        <v>0.14966796072545194</v>
      </c>
      <c r="S47" s="205">
        <f>I47/I46</f>
        <v>0.23934930144465949</v>
      </c>
      <c r="T47" s="219">
        <f>J47/J46</f>
        <v>0.22063884246138443</v>
      </c>
      <c r="U47" s="197">
        <f>K47/K46</f>
        <v>0.25691923062516442</v>
      </c>
      <c r="W47" s="103">
        <f t="shared" si="46"/>
        <v>0.14808518180792646</v>
      </c>
      <c r="X47" s="108">
        <f t="shared" si="3"/>
        <v>3.6280388163779986</v>
      </c>
      <c r="AA47" s="1"/>
    </row>
    <row r="48" spans="1:27" ht="20.100000000000001" customHeight="1" thickBot="1" x14ac:dyDescent="0.3">
      <c r="A48" s="31"/>
      <c r="B48" s="25" t="s">
        <v>36</v>
      </c>
      <c r="C48" s="215">
        <f>C9+C12+C15+C18+C21+C24+C27+C30+C33+C36+C39+C42+C45</f>
        <v>84199496</v>
      </c>
      <c r="D48" s="33">
        <f t="shared" ref="D48:K48" si="51">D9+D12+D15+D18+D21+D24+D27+D30+D33+D36+D39+D42+D45</f>
        <v>84658404</v>
      </c>
      <c r="E48" s="33">
        <f t="shared" si="51"/>
        <v>86072206</v>
      </c>
      <c r="F48" s="33">
        <f t="shared" ref="F48:G48" si="52">F9+F12+F15+F18+F21+F24+F27+F30+F33+F36+F39+F42+F45</f>
        <v>90838237</v>
      </c>
      <c r="G48" s="33">
        <f t="shared" si="52"/>
        <v>94159928</v>
      </c>
      <c r="H48" s="33">
        <f t="shared" ref="H48:I48" si="53">H9+H12+H15+H18+H21+H24+H27+H30+H33+H36+H39+H42+H45</f>
        <v>100086456</v>
      </c>
      <c r="I48" s="33">
        <f t="shared" si="53"/>
        <v>94767772</v>
      </c>
      <c r="J48" s="32">
        <f t="shared" si="51"/>
        <v>22200313</v>
      </c>
      <c r="K48" s="163">
        <f t="shared" si="51"/>
        <v>20869682</v>
      </c>
      <c r="L48" s="220"/>
      <c r="M48" s="207">
        <f>C48/C46</f>
        <v>0.76728315655400248</v>
      </c>
      <c r="N48" s="208">
        <f>D48/D46</f>
        <v>0.75343175678785745</v>
      </c>
      <c r="O48" s="208">
        <f>E48/E46</f>
        <v>0.74777851963907804</v>
      </c>
      <c r="P48" s="208">
        <f>F48/F46</f>
        <v>0.72903282296433758</v>
      </c>
      <c r="Q48" s="208">
        <f t="shared" ref="Q48:R48" si="54">G48/G46</f>
        <v>0.84052607796190626</v>
      </c>
      <c r="R48" s="208">
        <f t="shared" si="54"/>
        <v>0.85033203927454803</v>
      </c>
      <c r="S48" s="198">
        <f>I48/I46</f>
        <v>0.76065069855534051</v>
      </c>
      <c r="T48" s="200">
        <f>J48/J46</f>
        <v>0.77936115753861557</v>
      </c>
      <c r="U48" s="199">
        <f>K48/K46</f>
        <v>0.74308076937483558</v>
      </c>
      <c r="V48" s="220"/>
      <c r="W48" s="105">
        <f t="shared" si="46"/>
        <v>-5.9937488268746481E-2</v>
      </c>
      <c r="X48" s="106">
        <f t="shared" si="3"/>
        <v>-3.6280388163779986</v>
      </c>
    </row>
    <row r="51" spans="1:24" x14ac:dyDescent="0.25">
      <c r="A51" s="1" t="s">
        <v>23</v>
      </c>
      <c r="M51" s="1" t="s">
        <v>25</v>
      </c>
      <c r="W51" s="1" t="str">
        <f>W3</f>
        <v>VARIAÇÃO (JAN-MAR)</v>
      </c>
    </row>
    <row r="52" spans="1:24" ht="15.75" thickBot="1" x14ac:dyDescent="0.3"/>
    <row r="53" spans="1:24" ht="24" customHeight="1" x14ac:dyDescent="0.25">
      <c r="A53" s="395" t="s">
        <v>26</v>
      </c>
      <c r="B53" s="415"/>
      <c r="C53" s="397">
        <v>2016</v>
      </c>
      <c r="D53" s="392">
        <v>2017</v>
      </c>
      <c r="E53" s="392">
        <v>2018</v>
      </c>
      <c r="F53" s="392">
        <v>2019</v>
      </c>
      <c r="G53" s="392">
        <v>2020</v>
      </c>
      <c r="H53" s="392">
        <v>2021</v>
      </c>
      <c r="I53" s="401">
        <v>2022</v>
      </c>
      <c r="J53" s="403" t="str">
        <f>J5</f>
        <v>janeiro - março</v>
      </c>
      <c r="K53" s="404"/>
      <c r="M53" s="423">
        <v>2016</v>
      </c>
      <c r="N53" s="392">
        <v>2017</v>
      </c>
      <c r="O53" s="392">
        <v>2018</v>
      </c>
      <c r="P53" s="392">
        <v>2019</v>
      </c>
      <c r="Q53" s="392">
        <v>2020</v>
      </c>
      <c r="R53" s="392">
        <v>2021</v>
      </c>
      <c r="S53" s="401">
        <v>2022</v>
      </c>
      <c r="T53" s="403" t="str">
        <f>J5</f>
        <v>janeiro - março</v>
      </c>
      <c r="U53" s="404"/>
      <c r="W53" s="421" t="s">
        <v>91</v>
      </c>
      <c r="X53" s="422"/>
    </row>
    <row r="54" spans="1:24" ht="20.25" customHeight="1" thickBot="1" x14ac:dyDescent="0.3">
      <c r="A54" s="416"/>
      <c r="B54" s="417"/>
      <c r="C54" s="411"/>
      <c r="D54" s="394"/>
      <c r="E54" s="394"/>
      <c r="F54" s="394"/>
      <c r="G54" s="394"/>
      <c r="H54" s="394"/>
      <c r="I54" s="420"/>
      <c r="J54" s="167">
        <v>2022</v>
      </c>
      <c r="K54" s="169">
        <v>2023</v>
      </c>
      <c r="M54" s="424"/>
      <c r="N54" s="394"/>
      <c r="O54" s="394"/>
      <c r="P54" s="394"/>
      <c r="Q54" s="394"/>
      <c r="R54" s="394"/>
      <c r="S54" s="420"/>
      <c r="T54" s="167">
        <v>2022</v>
      </c>
      <c r="U54" s="169">
        <v>2023</v>
      </c>
      <c r="W54" s="131" t="s">
        <v>0</v>
      </c>
      <c r="X54" s="132" t="s">
        <v>38</v>
      </c>
    </row>
    <row r="55" spans="1:24" ht="19.5" customHeight="1" thickBot="1" x14ac:dyDescent="0.3">
      <c r="A55" s="5" t="s">
        <v>10</v>
      </c>
      <c r="B55" s="6"/>
      <c r="C55" s="13">
        <v>82481768</v>
      </c>
      <c r="D55" s="14">
        <v>93437664</v>
      </c>
      <c r="E55" s="14">
        <v>97313334</v>
      </c>
      <c r="F55" s="36">
        <v>104246485</v>
      </c>
      <c r="G55" s="36">
        <v>83019607</v>
      </c>
      <c r="H55" s="36">
        <v>86536571</v>
      </c>
      <c r="I55" s="15">
        <v>110103029</v>
      </c>
      <c r="J55" s="14">
        <v>19053111</v>
      </c>
      <c r="K55" s="161">
        <v>21789995</v>
      </c>
      <c r="M55" s="135">
        <f>C55/C94</f>
        <v>0.1580080019490965</v>
      </c>
      <c r="N55" s="21">
        <f>D55/D94</f>
        <v>0.16173285522493666</v>
      </c>
      <c r="O55" s="21">
        <f>E55/E94</f>
        <v>0.15611199211573379</v>
      </c>
      <c r="P55" s="21">
        <f>F55/F94</f>
        <v>0.15251053459063599</v>
      </c>
      <c r="Q55" s="21">
        <f>G55/G94</f>
        <v>0.1542406317815363</v>
      </c>
      <c r="R55" s="21">
        <f t="shared" ref="R55" si="55">H55/H94</f>
        <v>0.14917809696183407</v>
      </c>
      <c r="S55" s="192">
        <f>I55/I94</f>
        <v>0.15048172042086663</v>
      </c>
      <c r="T55" s="193">
        <f t="shared" ref="T55" si="56">J55/J94</f>
        <v>0.1223879827918604</v>
      </c>
      <c r="U55" s="194">
        <f t="shared" ref="U55" si="57">K55/K94</f>
        <v>0.12787025584884054</v>
      </c>
      <c r="W55" s="102">
        <f>(K55-J55)/J55</f>
        <v>0.14364499319822363</v>
      </c>
      <c r="X55" s="101">
        <f>(U55-T55)*100</f>
        <v>0.54822730569801381</v>
      </c>
    </row>
    <row r="56" spans="1:24" ht="19.5" customHeight="1" x14ac:dyDescent="0.25">
      <c r="A56" s="24"/>
      <c r="B56" t="s">
        <v>37</v>
      </c>
      <c r="C56" s="10">
        <v>39218341</v>
      </c>
      <c r="D56" s="11">
        <v>48114799</v>
      </c>
      <c r="E56" s="11">
        <v>49046966</v>
      </c>
      <c r="F56" s="35">
        <v>53546141</v>
      </c>
      <c r="G56" s="35">
        <v>29556331</v>
      </c>
      <c r="H56" s="35">
        <v>30198890</v>
      </c>
      <c r="I56" s="12">
        <v>53516688</v>
      </c>
      <c r="J56" s="11">
        <v>9390627</v>
      </c>
      <c r="K56" s="162">
        <v>12425616</v>
      </c>
      <c r="M56" s="77">
        <f>C56/C55</f>
        <v>0.47547890826006545</v>
      </c>
      <c r="N56" s="18">
        <f>D56/D55</f>
        <v>0.51494008882756315</v>
      </c>
      <c r="O56" s="18">
        <f>E56/E55</f>
        <v>0.50401074533115886</v>
      </c>
      <c r="P56" s="18">
        <f>F56/F55</f>
        <v>0.51364936669087691</v>
      </c>
      <c r="Q56" s="18">
        <f>G56/G55</f>
        <v>0.3560162721560462</v>
      </c>
      <c r="R56" s="18">
        <f t="shared" ref="R56" si="58">H56/H55</f>
        <v>0.34897257484353061</v>
      </c>
      <c r="S56" s="195">
        <f>I56/I55</f>
        <v>0.48606008831964104</v>
      </c>
      <c r="T56" s="196">
        <f t="shared" ref="T56" si="59">J56/J55</f>
        <v>0.49286581073295588</v>
      </c>
      <c r="U56" s="197">
        <f t="shared" ref="U56" si="60">K56/K55</f>
        <v>0.57024409597156855</v>
      </c>
      <c r="W56" s="103">
        <f t="shared" ref="W56:W96" si="61">(K56-J56)/J56</f>
        <v>0.32319343532652295</v>
      </c>
      <c r="X56" s="108">
        <f t="shared" ref="X56:X96" si="62">(U56-T56)*100</f>
        <v>7.7378285238612676</v>
      </c>
    </row>
    <row r="57" spans="1:24" ht="19.5" customHeight="1" thickBot="1" x14ac:dyDescent="0.3">
      <c r="A57" s="24"/>
      <c r="B57" t="s">
        <v>36</v>
      </c>
      <c r="C57" s="10">
        <v>43263427</v>
      </c>
      <c r="D57" s="11">
        <v>45322865</v>
      </c>
      <c r="E57" s="11">
        <v>48266368</v>
      </c>
      <c r="F57" s="35">
        <v>50700344</v>
      </c>
      <c r="G57" s="35">
        <v>53463276</v>
      </c>
      <c r="H57" s="35">
        <v>56337681</v>
      </c>
      <c r="I57" s="12">
        <v>56586341</v>
      </c>
      <c r="J57" s="11">
        <v>9662484</v>
      </c>
      <c r="K57" s="162">
        <v>9364379</v>
      </c>
      <c r="M57" s="77">
        <f>C57/C55</f>
        <v>0.52452109173993455</v>
      </c>
      <c r="N57" s="18">
        <f>D57/D55</f>
        <v>0.48505991117243685</v>
      </c>
      <c r="O57" s="18">
        <f>E57/E55</f>
        <v>0.4959892546688412</v>
      </c>
      <c r="P57" s="18">
        <f>F57/F55</f>
        <v>0.48635063330912309</v>
      </c>
      <c r="Q57" s="18">
        <f>G57/G55</f>
        <v>0.64398372784395375</v>
      </c>
      <c r="R57" s="18">
        <f t="shared" ref="R57" si="63">H57/H55</f>
        <v>0.65102742515646939</v>
      </c>
      <c r="S57" s="195">
        <f>I57/I55</f>
        <v>0.51393991168035891</v>
      </c>
      <c r="T57" s="196">
        <f t="shared" ref="T57" si="64">J57/J55</f>
        <v>0.50713418926704412</v>
      </c>
      <c r="U57" s="197">
        <f t="shared" ref="U57" si="65">K57/K55</f>
        <v>0.42975590402843139</v>
      </c>
      <c r="W57" s="103">
        <f t="shared" si="61"/>
        <v>-3.0851797529496554E-2</v>
      </c>
      <c r="X57" s="106">
        <f t="shared" si="62"/>
        <v>-7.737828523861273</v>
      </c>
    </row>
    <row r="58" spans="1:24" ht="19.5" customHeight="1" thickBot="1" x14ac:dyDescent="0.3">
      <c r="A58" s="5" t="s">
        <v>18</v>
      </c>
      <c r="B58" s="6"/>
      <c r="C58" s="13">
        <v>2459083</v>
      </c>
      <c r="D58" s="14">
        <v>3643226</v>
      </c>
      <c r="E58" s="14">
        <v>2343015</v>
      </c>
      <c r="F58" s="36">
        <v>2552109</v>
      </c>
      <c r="G58" s="36">
        <v>1731296</v>
      </c>
      <c r="H58" s="36">
        <v>1838804</v>
      </c>
      <c r="I58" s="15">
        <v>2591105</v>
      </c>
      <c r="J58" s="14">
        <v>550547</v>
      </c>
      <c r="K58" s="161">
        <v>621616</v>
      </c>
      <c r="M58" s="135">
        <f>C58/C94</f>
        <v>4.7107961053525198E-3</v>
      </c>
      <c r="N58" s="21">
        <f>D58/D94</f>
        <v>6.3061223706290968E-3</v>
      </c>
      <c r="O58" s="21">
        <f>E58/E94</f>
        <v>3.7587114136593655E-3</v>
      </c>
      <c r="P58" s="21">
        <f>F58/F94</f>
        <v>3.7336847177492213E-3</v>
      </c>
      <c r="Q58" s="21">
        <f>G58/G94</f>
        <v>3.2165436393940851E-3</v>
      </c>
      <c r="R58" s="21">
        <f t="shared" ref="R58" si="66">H58/H94</f>
        <v>3.1698653902730708E-3</v>
      </c>
      <c r="S58" s="192">
        <f>I58/I94</f>
        <v>3.5413552354777601E-3</v>
      </c>
      <c r="T58" s="193">
        <f t="shared" ref="T58" si="67">J58/J94</f>
        <v>3.5364480247929257E-3</v>
      </c>
      <c r="U58" s="194">
        <f t="shared" ref="U58" si="68">K58/K94</f>
        <v>3.6478299770024208E-3</v>
      </c>
      <c r="W58" s="102">
        <f t="shared" si="61"/>
        <v>0.12908797977284409</v>
      </c>
      <c r="X58" s="101">
        <f t="shared" si="62"/>
        <v>1.1138195220949509E-2</v>
      </c>
    </row>
    <row r="59" spans="1:24" ht="19.5" customHeight="1" x14ac:dyDescent="0.25">
      <c r="A59" s="24"/>
      <c r="B59" t="s">
        <v>37</v>
      </c>
      <c r="C59" s="10">
        <v>1924359</v>
      </c>
      <c r="D59" s="11">
        <v>2915898</v>
      </c>
      <c r="E59" s="11">
        <v>1715135</v>
      </c>
      <c r="F59" s="35">
        <v>1891261</v>
      </c>
      <c r="G59" s="35">
        <v>999405</v>
      </c>
      <c r="H59" s="35">
        <v>873317</v>
      </c>
      <c r="I59" s="12">
        <v>1566207</v>
      </c>
      <c r="J59" s="11">
        <v>315444</v>
      </c>
      <c r="K59" s="162">
        <v>386617</v>
      </c>
      <c r="M59" s="77">
        <f>C59/C58</f>
        <v>0.78255146328936442</v>
      </c>
      <c r="N59" s="18">
        <f>D59/D58</f>
        <v>0.80036154770524803</v>
      </c>
      <c r="O59" s="18">
        <f>E59/E58</f>
        <v>0.73202049496055299</v>
      </c>
      <c r="P59" s="18">
        <f>F59/F58</f>
        <v>0.74105808176688381</v>
      </c>
      <c r="Q59" s="18">
        <f>G59/G58</f>
        <v>0.5772583082269005</v>
      </c>
      <c r="R59" s="18">
        <f t="shared" ref="R59" si="69">H59/H58</f>
        <v>0.47493751373175175</v>
      </c>
      <c r="S59" s="195">
        <f>I59/I58</f>
        <v>0.60445524206853829</v>
      </c>
      <c r="T59" s="196">
        <f t="shared" ref="T59" si="70">J59/J58</f>
        <v>0.5729647060105677</v>
      </c>
      <c r="U59" s="197">
        <f t="shared" ref="U59" si="71">K59/K58</f>
        <v>0.62195471159043525</v>
      </c>
      <c r="W59" s="103">
        <f t="shared" si="61"/>
        <v>0.22562800370271743</v>
      </c>
      <c r="X59" s="108">
        <f t="shared" si="62"/>
        <v>4.8990005579867546</v>
      </c>
    </row>
    <row r="60" spans="1:24" ht="19.5" customHeight="1" thickBot="1" x14ac:dyDescent="0.3">
      <c r="A60" s="24"/>
      <c r="B60" t="s">
        <v>36</v>
      </c>
      <c r="C60" s="10">
        <v>534724</v>
      </c>
      <c r="D60" s="11">
        <v>727328</v>
      </c>
      <c r="E60" s="11">
        <v>627880</v>
      </c>
      <c r="F60" s="35">
        <v>660848</v>
      </c>
      <c r="G60" s="35">
        <v>731891</v>
      </c>
      <c r="H60" s="35">
        <v>965487</v>
      </c>
      <c r="I60" s="12">
        <v>1024898</v>
      </c>
      <c r="J60" s="11">
        <v>235103</v>
      </c>
      <c r="K60" s="162">
        <v>234999</v>
      </c>
      <c r="M60" s="77">
        <f>C60/C58</f>
        <v>0.21744853671063563</v>
      </c>
      <c r="N60" s="18">
        <f>D60/D58</f>
        <v>0.19963845229475197</v>
      </c>
      <c r="O60" s="18">
        <f>E60/E58</f>
        <v>0.26797950503944706</v>
      </c>
      <c r="P60" s="18">
        <f>F60/F58</f>
        <v>0.25894191823311624</v>
      </c>
      <c r="Q60" s="18">
        <f>G60/G58</f>
        <v>0.42274169177309945</v>
      </c>
      <c r="R60" s="18">
        <f t="shared" ref="R60" si="72">H60/H58</f>
        <v>0.52506248626824825</v>
      </c>
      <c r="S60" s="195">
        <f>I60/I58</f>
        <v>0.39554475793146165</v>
      </c>
      <c r="T60" s="196">
        <f t="shared" ref="T60" si="73">J60/J58</f>
        <v>0.42703529398943235</v>
      </c>
      <c r="U60" s="197">
        <f t="shared" ref="U60" si="74">K60/K58</f>
        <v>0.37804528840956475</v>
      </c>
      <c r="W60" s="103">
        <f t="shared" si="61"/>
        <v>-4.4235930634658002E-4</v>
      </c>
      <c r="X60" s="106">
        <f t="shared" si="62"/>
        <v>-4.8990005579867599</v>
      </c>
    </row>
    <row r="61" spans="1:24" ht="19.5" customHeight="1" thickBot="1" x14ac:dyDescent="0.3">
      <c r="A61" s="5" t="s">
        <v>15</v>
      </c>
      <c r="B61" s="6"/>
      <c r="C61" s="13">
        <v>83753681</v>
      </c>
      <c r="D61" s="14">
        <v>105319161</v>
      </c>
      <c r="E61" s="14">
        <v>111596848</v>
      </c>
      <c r="F61" s="36">
        <v>124035711</v>
      </c>
      <c r="G61" s="36">
        <v>101747091</v>
      </c>
      <c r="H61" s="36">
        <v>115644394</v>
      </c>
      <c r="I61" s="15">
        <v>155445346</v>
      </c>
      <c r="J61" s="14">
        <v>33142112</v>
      </c>
      <c r="K61" s="161">
        <v>37258550</v>
      </c>
      <c r="M61" s="135">
        <f>C61/C94</f>
        <v>0.16044456989200337</v>
      </c>
      <c r="N61" s="21">
        <f>D61/D94</f>
        <v>0.18229874216916203</v>
      </c>
      <c r="O61" s="21">
        <f>E61/E94</f>
        <v>0.17902589027642132</v>
      </c>
      <c r="P61" s="21">
        <f>F61/F94</f>
        <v>0.18146177871550903</v>
      </c>
      <c r="Q61" s="21">
        <f>G61/G94</f>
        <v>0.18903408682449516</v>
      </c>
      <c r="R61" s="21">
        <f t="shared" ref="R61" si="75">H61/H94</f>
        <v>0.19935630013840669</v>
      </c>
      <c r="S61" s="192">
        <f>I61/I94</f>
        <v>0.21245267555261244</v>
      </c>
      <c r="T61" s="193">
        <f t="shared" ref="T61" si="76">J61/J94</f>
        <v>0.212888920509722</v>
      </c>
      <c r="U61" s="194">
        <f t="shared" ref="U61" si="77">K61/K94</f>
        <v>0.21864439716745313</v>
      </c>
      <c r="W61" s="102">
        <f t="shared" si="61"/>
        <v>0.12420566317559967</v>
      </c>
      <c r="X61" s="101">
        <f t="shared" si="62"/>
        <v>0.57554766577311289</v>
      </c>
    </row>
    <row r="62" spans="1:24" ht="19.5" customHeight="1" x14ac:dyDescent="0.25">
      <c r="A62" s="24"/>
      <c r="B62" t="s">
        <v>37</v>
      </c>
      <c r="C62" s="10">
        <v>45568148</v>
      </c>
      <c r="D62" s="11">
        <v>61332118</v>
      </c>
      <c r="E62" s="11">
        <v>64429780</v>
      </c>
      <c r="F62" s="35">
        <v>74767147</v>
      </c>
      <c r="G62" s="35">
        <v>44240397</v>
      </c>
      <c r="H62" s="35">
        <v>46662195</v>
      </c>
      <c r="I62" s="12">
        <v>84119480</v>
      </c>
      <c r="J62" s="11">
        <v>16997846</v>
      </c>
      <c r="K62" s="162">
        <v>20884686</v>
      </c>
      <c r="M62" s="77">
        <f>C62/C61</f>
        <v>0.54407337630927533</v>
      </c>
      <c r="N62" s="18">
        <f>D62/D61</f>
        <v>0.58234529612327623</v>
      </c>
      <c r="O62" s="18">
        <f>E62/E61</f>
        <v>0.57734408412682048</v>
      </c>
      <c r="P62" s="18">
        <f>F62/F61</f>
        <v>0.60278726503208424</v>
      </c>
      <c r="Q62" s="18">
        <f>G62/G61</f>
        <v>0.43480748751824266</v>
      </c>
      <c r="R62" s="18">
        <f t="shared" ref="R62" si="78">H62/H61</f>
        <v>0.40349725037255157</v>
      </c>
      <c r="S62" s="195">
        <f>I62/I61</f>
        <v>0.54115148613069441</v>
      </c>
      <c r="T62" s="196">
        <f t="shared" ref="T62" si="79">J62/J61</f>
        <v>0.51287757400614664</v>
      </c>
      <c r="U62" s="197">
        <f t="shared" ref="U62" si="80">K62/K61</f>
        <v>0.56053405191560057</v>
      </c>
      <c r="W62" s="103">
        <f t="shared" si="61"/>
        <v>0.22866662046473418</v>
      </c>
      <c r="X62" s="108">
        <f t="shared" si="62"/>
        <v>4.7656477909453931</v>
      </c>
    </row>
    <row r="63" spans="1:24" ht="19.5" customHeight="1" thickBot="1" x14ac:dyDescent="0.3">
      <c r="A63" s="24"/>
      <c r="B63" t="s">
        <v>36</v>
      </c>
      <c r="C63" s="10">
        <v>38185533</v>
      </c>
      <c r="D63" s="11">
        <v>43987043</v>
      </c>
      <c r="E63" s="11">
        <v>47167068</v>
      </c>
      <c r="F63" s="35">
        <v>49268564</v>
      </c>
      <c r="G63" s="35">
        <v>57506694</v>
      </c>
      <c r="H63" s="35">
        <v>68982199</v>
      </c>
      <c r="I63" s="12">
        <v>71325866</v>
      </c>
      <c r="J63" s="11">
        <v>16144266</v>
      </c>
      <c r="K63" s="162">
        <v>16373864</v>
      </c>
      <c r="M63" s="77">
        <f>C63/C61</f>
        <v>0.45592662369072473</v>
      </c>
      <c r="N63" s="18">
        <f>D63/D61</f>
        <v>0.41765470387672382</v>
      </c>
      <c r="O63" s="18">
        <f>E63/E61</f>
        <v>0.42265591587317952</v>
      </c>
      <c r="P63" s="18">
        <f>F63/F61</f>
        <v>0.39721273496791581</v>
      </c>
      <c r="Q63" s="18">
        <f>G63/G61</f>
        <v>0.56519251248175739</v>
      </c>
      <c r="R63" s="18">
        <f t="shared" ref="R63" si="81">H63/H61</f>
        <v>0.59650274962744843</v>
      </c>
      <c r="S63" s="195">
        <f>I63/I61</f>
        <v>0.45884851386930553</v>
      </c>
      <c r="T63" s="196">
        <f t="shared" ref="T63" si="82">J63/J61</f>
        <v>0.48712242599385336</v>
      </c>
      <c r="U63" s="197">
        <f t="shared" ref="U63" si="83">K63/K61</f>
        <v>0.43946594808439943</v>
      </c>
      <c r="W63" s="103">
        <f t="shared" si="61"/>
        <v>1.4221643771231222E-2</v>
      </c>
      <c r="X63" s="106">
        <f t="shared" si="62"/>
        <v>-4.7656477909453931</v>
      </c>
    </row>
    <row r="64" spans="1:24" ht="19.5" customHeight="1" thickBot="1" x14ac:dyDescent="0.3">
      <c r="A64" s="5" t="s">
        <v>8</v>
      </c>
      <c r="B64" s="6"/>
      <c r="C64" s="13">
        <v>379930</v>
      </c>
      <c r="D64" s="14">
        <v>237175</v>
      </c>
      <c r="E64" s="14">
        <v>674966</v>
      </c>
      <c r="F64" s="36">
        <v>662159</v>
      </c>
      <c r="G64" s="36">
        <v>218943</v>
      </c>
      <c r="H64" s="36"/>
      <c r="I64" s="15"/>
      <c r="J64" s="14"/>
      <c r="K64" s="161"/>
      <c r="M64" s="135">
        <f>C64/C94</f>
        <v>7.2782120990083816E-4</v>
      </c>
      <c r="N64" s="21">
        <f>D64/D94</f>
        <v>4.1053027543554974E-4</v>
      </c>
      <c r="O64" s="21">
        <f>E64/E94</f>
        <v>1.0827939249351828E-3</v>
      </c>
      <c r="P64" s="21">
        <f>F64/F94</f>
        <v>9.687254498221301E-4</v>
      </c>
      <c r="Q64" s="21">
        <f>G64/G94</f>
        <v>4.0677025421410271E-4</v>
      </c>
      <c r="R64" s="21">
        <f t="shared" ref="R64" si="84">H64/H94</f>
        <v>0</v>
      </c>
      <c r="S64" s="192">
        <f>I64/I94</f>
        <v>0</v>
      </c>
      <c r="T64" s="193">
        <f t="shared" ref="T64" si="85">J64/J94</f>
        <v>0</v>
      </c>
      <c r="U64" s="194">
        <f t="shared" ref="U64" si="86">K64/K94</f>
        <v>0</v>
      </c>
      <c r="W64" s="102" t="e">
        <f t="shared" si="61"/>
        <v>#DIV/0!</v>
      </c>
      <c r="X64" s="101">
        <f t="shared" si="62"/>
        <v>0</v>
      </c>
    </row>
    <row r="65" spans="1:24" ht="19.5" customHeight="1" x14ac:dyDescent="0.25">
      <c r="A65" s="24"/>
      <c r="B65" t="s">
        <v>37</v>
      </c>
      <c r="C65" s="10">
        <v>253854</v>
      </c>
      <c r="D65" s="11">
        <v>145443</v>
      </c>
      <c r="E65" s="11">
        <v>425755</v>
      </c>
      <c r="F65" s="35">
        <v>319658</v>
      </c>
      <c r="G65" s="35">
        <v>70775</v>
      </c>
      <c r="H65" s="35"/>
      <c r="I65" s="12"/>
      <c r="J65" s="11"/>
      <c r="K65" s="162"/>
      <c r="M65" s="77">
        <f>C65/C64</f>
        <v>0.66815992419656256</v>
      </c>
      <c r="N65" s="18">
        <f>D65/D64</f>
        <v>0.61323073679772322</v>
      </c>
      <c r="O65" s="18">
        <f>E65/E64</f>
        <v>0.63077992076637934</v>
      </c>
      <c r="P65" s="18">
        <f>F65/F64</f>
        <v>0.48275112170943835</v>
      </c>
      <c r="Q65" s="18">
        <f>G65/G64</f>
        <v>0.32325765153487435</v>
      </c>
      <c r="R65" s="18"/>
      <c r="S65" s="195"/>
      <c r="T65" s="196"/>
      <c r="U65" s="197"/>
      <c r="W65" s="103"/>
      <c r="X65" s="108"/>
    </row>
    <row r="66" spans="1:24" ht="19.5" customHeight="1" thickBot="1" x14ac:dyDescent="0.3">
      <c r="A66" s="204"/>
      <c r="B66" t="s">
        <v>36</v>
      </c>
      <c r="C66" s="10">
        <v>126076</v>
      </c>
      <c r="D66" s="11">
        <v>91732</v>
      </c>
      <c r="E66" s="11">
        <v>249211</v>
      </c>
      <c r="F66" s="35">
        <v>342501</v>
      </c>
      <c r="G66" s="35">
        <v>148168</v>
      </c>
      <c r="H66" s="35"/>
      <c r="I66" s="12"/>
      <c r="J66" s="11"/>
      <c r="K66" s="162"/>
      <c r="M66" s="77">
        <f>C66/C64</f>
        <v>0.3318400758034375</v>
      </c>
      <c r="N66" s="18">
        <f>D66/D64</f>
        <v>0.38676926320227678</v>
      </c>
      <c r="O66" s="18">
        <f>E66/E64</f>
        <v>0.36922007923362066</v>
      </c>
      <c r="P66" s="18">
        <f>F66/F64</f>
        <v>0.51724887829056165</v>
      </c>
      <c r="Q66" s="18">
        <f>G66/G64</f>
        <v>0.6767423484651256</v>
      </c>
      <c r="R66" s="18"/>
      <c r="S66" s="195"/>
      <c r="T66" s="196"/>
      <c r="U66" s="197"/>
      <c r="W66" s="103"/>
      <c r="X66" s="106"/>
    </row>
    <row r="67" spans="1:24" ht="19.5" customHeight="1" thickBot="1" x14ac:dyDescent="0.3">
      <c r="A67" s="5" t="s">
        <v>16</v>
      </c>
      <c r="B67" s="6"/>
      <c r="C67" s="13">
        <v>339653</v>
      </c>
      <c r="D67" s="14">
        <v>184063</v>
      </c>
      <c r="E67" s="14">
        <v>176558</v>
      </c>
      <c r="F67" s="36">
        <v>239017</v>
      </c>
      <c r="G67" s="36">
        <v>452182</v>
      </c>
      <c r="H67" s="36">
        <v>229205</v>
      </c>
      <c r="I67" s="15">
        <v>316641</v>
      </c>
      <c r="J67" s="14">
        <v>45657</v>
      </c>
      <c r="K67" s="161">
        <v>79313</v>
      </c>
      <c r="M67" s="135">
        <f>C67/C94</f>
        <v>6.506636943817266E-4</v>
      </c>
      <c r="N67" s="21">
        <f>D67/D94</f>
        <v>3.185978036786912E-4</v>
      </c>
      <c r="O67" s="21">
        <f>E67/E94</f>
        <v>2.8323786649802506E-4</v>
      </c>
      <c r="P67" s="21">
        <f>F67/F94</f>
        <v>3.4967711809419806E-4</v>
      </c>
      <c r="Q67" s="21">
        <f>G67/G94</f>
        <v>8.4010078920559864E-4</v>
      </c>
      <c r="R67" s="21">
        <f t="shared" ref="R67" si="87">H67/H94</f>
        <v>3.9512041347394242E-4</v>
      </c>
      <c r="S67" s="192">
        <f>I67/I94</f>
        <v>4.3276450129072863E-4</v>
      </c>
      <c r="T67" s="193">
        <f t="shared" ref="T67" si="88">J67/J94</f>
        <v>2.9327851658072899E-4</v>
      </c>
      <c r="U67" s="194">
        <f t="shared" ref="U67" si="89">K67/K94</f>
        <v>4.6543258050949941E-4</v>
      </c>
      <c r="W67" s="102">
        <f t="shared" si="61"/>
        <v>0.73714873951420379</v>
      </c>
      <c r="X67" s="101">
        <f t="shared" si="62"/>
        <v>1.7215406392877042E-2</v>
      </c>
    </row>
    <row r="68" spans="1:24" ht="19.5" customHeight="1" x14ac:dyDescent="0.25">
      <c r="A68" s="24"/>
      <c r="B68" t="s">
        <v>37</v>
      </c>
      <c r="C68" s="10">
        <v>297926</v>
      </c>
      <c r="D68" s="11">
        <v>132592</v>
      </c>
      <c r="E68" s="11">
        <v>130092</v>
      </c>
      <c r="F68" s="35">
        <v>197628</v>
      </c>
      <c r="G68" s="35">
        <v>411712</v>
      </c>
      <c r="H68" s="35">
        <v>184114</v>
      </c>
      <c r="I68" s="12">
        <v>275503</v>
      </c>
      <c r="J68" s="11">
        <v>37372</v>
      </c>
      <c r="K68" s="162">
        <v>71093</v>
      </c>
      <c r="M68" s="77">
        <f>C68/C67</f>
        <v>0.8771481482571919</v>
      </c>
      <c r="N68" s="18">
        <f>D68/D67</f>
        <v>0.72036204995028874</v>
      </c>
      <c r="O68" s="18">
        <f>E68/E67</f>
        <v>0.73682302699396229</v>
      </c>
      <c r="P68" s="18">
        <f>F68/F67</f>
        <v>0.82683658484542943</v>
      </c>
      <c r="Q68" s="18">
        <f>G68/G67</f>
        <v>0.91050063912318491</v>
      </c>
      <c r="R68" s="18">
        <f t="shared" ref="R68" si="90">H68/H67</f>
        <v>0.80327217992626687</v>
      </c>
      <c r="S68" s="195">
        <f>I68/I67</f>
        <v>0.87007999595756713</v>
      </c>
      <c r="T68" s="196">
        <f t="shared" ref="T68" si="91">J68/J67</f>
        <v>0.81853823072037146</v>
      </c>
      <c r="U68" s="197">
        <f t="shared" ref="U68" si="92">K68/K67</f>
        <v>0.89635999142637401</v>
      </c>
      <c r="W68" s="103">
        <f t="shared" si="61"/>
        <v>0.9023065396553569</v>
      </c>
      <c r="X68" s="108">
        <f t="shared" si="62"/>
        <v>7.7821760706002552</v>
      </c>
    </row>
    <row r="69" spans="1:24" ht="19.5" customHeight="1" thickBot="1" x14ac:dyDescent="0.3">
      <c r="A69" s="204"/>
      <c r="B69" t="s">
        <v>36</v>
      </c>
      <c r="C69" s="10">
        <v>41727</v>
      </c>
      <c r="D69" s="11">
        <v>51471</v>
      </c>
      <c r="E69" s="11">
        <v>46466</v>
      </c>
      <c r="F69" s="35">
        <v>41389</v>
      </c>
      <c r="G69" s="35">
        <v>40470</v>
      </c>
      <c r="H69" s="35">
        <v>45091</v>
      </c>
      <c r="I69" s="12">
        <v>41138</v>
      </c>
      <c r="J69" s="11">
        <v>8285</v>
      </c>
      <c r="K69" s="162">
        <v>8220</v>
      </c>
      <c r="M69" s="77">
        <f>C69/C67</f>
        <v>0.1228518517428081</v>
      </c>
      <c r="N69" s="18">
        <f>D69/D67</f>
        <v>0.27963795004971126</v>
      </c>
      <c r="O69" s="18">
        <f>E69/E67</f>
        <v>0.26317697300603765</v>
      </c>
      <c r="P69" s="18">
        <f>F69/F67</f>
        <v>0.17316341515457059</v>
      </c>
      <c r="Q69" s="18">
        <f>G69/G67</f>
        <v>8.9499360876815093E-2</v>
      </c>
      <c r="R69" s="18">
        <f t="shared" ref="R69" si="93">H69/H67</f>
        <v>0.19672782007373313</v>
      </c>
      <c r="S69" s="195">
        <f>I69/I67</f>
        <v>0.12992000404243292</v>
      </c>
      <c r="T69" s="196">
        <f t="shared" ref="T69" si="94">J69/J67</f>
        <v>0.18146176927962854</v>
      </c>
      <c r="U69" s="197">
        <f t="shared" ref="U69" si="95">K69/K67</f>
        <v>0.10364000857362601</v>
      </c>
      <c r="W69" s="103">
        <f t="shared" si="61"/>
        <v>-7.8455039227519618E-3</v>
      </c>
      <c r="X69" s="106">
        <f t="shared" si="62"/>
        <v>-7.7821760706002525</v>
      </c>
    </row>
    <row r="70" spans="1:24" ht="19.5" customHeight="1" thickBot="1" x14ac:dyDescent="0.3">
      <c r="A70" s="5" t="s">
        <v>19</v>
      </c>
      <c r="B70" s="6"/>
      <c r="C70" s="13">
        <v>2716697</v>
      </c>
      <c r="D70" s="14">
        <v>2538731</v>
      </c>
      <c r="E70" s="14">
        <v>3441297</v>
      </c>
      <c r="F70" s="36">
        <v>3002154</v>
      </c>
      <c r="G70" s="36">
        <v>2042247</v>
      </c>
      <c r="H70" s="36">
        <v>2068469</v>
      </c>
      <c r="I70" s="15">
        <v>2556411</v>
      </c>
      <c r="J70" s="14">
        <v>573959</v>
      </c>
      <c r="K70" s="161">
        <v>636857</v>
      </c>
      <c r="M70" s="135">
        <f>C70/C94</f>
        <v>5.2042999959834111E-3</v>
      </c>
      <c r="N70" s="21">
        <f>D70/D94</f>
        <v>4.3943330312502102E-3</v>
      </c>
      <c r="O70" s="21">
        <f>E70/E94</f>
        <v>5.5205973123056114E-3</v>
      </c>
      <c r="P70" s="21">
        <f>F70/F94</f>
        <v>4.39209160350506E-3</v>
      </c>
      <c r="Q70" s="21">
        <f>G70/G94</f>
        <v>3.7942538987681207E-3</v>
      </c>
      <c r="R70" s="21">
        <f t="shared" ref="R70" si="96">H70/H94</f>
        <v>3.5657787855327425E-3</v>
      </c>
      <c r="S70" s="192">
        <f>I70/I94</f>
        <v>3.4939377134014004E-3</v>
      </c>
      <c r="T70" s="193">
        <f t="shared" ref="T70" si="97">J70/J94</f>
        <v>3.6868354052644421E-3</v>
      </c>
      <c r="U70" s="194">
        <f t="shared" ref="U70" si="98">K70/K94</f>
        <v>3.7372687570201386E-3</v>
      </c>
      <c r="W70" s="102">
        <f t="shared" si="61"/>
        <v>0.10958622480002927</v>
      </c>
      <c r="X70" s="101">
        <f t="shared" si="62"/>
        <v>5.0433351755696521E-3</v>
      </c>
    </row>
    <row r="71" spans="1:24" ht="19.5" customHeight="1" x14ac:dyDescent="0.25">
      <c r="A71" s="24"/>
      <c r="B71" t="s">
        <v>37</v>
      </c>
      <c r="C71" s="10">
        <v>450437</v>
      </c>
      <c r="D71" s="11">
        <v>664202</v>
      </c>
      <c r="E71" s="11">
        <v>1193621</v>
      </c>
      <c r="F71" s="35">
        <v>878489</v>
      </c>
      <c r="G71" s="35">
        <v>374089</v>
      </c>
      <c r="H71" s="35">
        <v>524405</v>
      </c>
      <c r="I71" s="12">
        <v>1050046</v>
      </c>
      <c r="J71" s="11">
        <v>249952</v>
      </c>
      <c r="K71" s="162">
        <v>215327</v>
      </c>
      <c r="M71" s="77">
        <f>C71/C70</f>
        <v>0.16580317937554317</v>
      </c>
      <c r="N71" s="18">
        <f>D71/D70</f>
        <v>0.26162756117130959</v>
      </c>
      <c r="O71" s="18">
        <f>E71/E70</f>
        <v>0.34685207350600661</v>
      </c>
      <c r="P71" s="18">
        <f>F71/F70</f>
        <v>0.29261956581840903</v>
      </c>
      <c r="Q71" s="18">
        <f>G71/G70</f>
        <v>0.18317519869046203</v>
      </c>
      <c r="R71" s="18">
        <f t="shared" ref="R71" si="99">H71/H70</f>
        <v>0.25352325802320458</v>
      </c>
      <c r="S71" s="195">
        <f>I71/I70</f>
        <v>0.41075007109576667</v>
      </c>
      <c r="T71" s="196">
        <f t="shared" ref="T71" si="100">J71/J70</f>
        <v>0.43548755224676328</v>
      </c>
      <c r="U71" s="197">
        <f t="shared" ref="U71" si="101">K71/K70</f>
        <v>0.33810886902397241</v>
      </c>
      <c r="W71" s="103">
        <f t="shared" si="61"/>
        <v>-0.13852659710664447</v>
      </c>
      <c r="X71" s="108">
        <f t="shared" si="62"/>
        <v>-9.7378683222790858</v>
      </c>
    </row>
    <row r="72" spans="1:24" ht="19.5" customHeight="1" thickBot="1" x14ac:dyDescent="0.3">
      <c r="A72" s="204"/>
      <c r="B72" t="s">
        <v>36</v>
      </c>
      <c r="C72" s="10">
        <v>2266260</v>
      </c>
      <c r="D72" s="11">
        <v>1874529</v>
      </c>
      <c r="E72" s="11">
        <v>2247676</v>
      </c>
      <c r="F72" s="35">
        <v>2123665</v>
      </c>
      <c r="G72" s="35">
        <v>1668158</v>
      </c>
      <c r="H72" s="35">
        <v>1544064</v>
      </c>
      <c r="I72" s="12">
        <v>1506365</v>
      </c>
      <c r="J72" s="11">
        <v>324007</v>
      </c>
      <c r="K72" s="162">
        <v>421530</v>
      </c>
      <c r="M72" s="77">
        <f>C72/C70</f>
        <v>0.83419682062445688</v>
      </c>
      <c r="N72" s="18">
        <f>D72/D70</f>
        <v>0.73837243882869041</v>
      </c>
      <c r="O72" s="18">
        <f>E72/E70</f>
        <v>0.65314792649399345</v>
      </c>
      <c r="P72" s="18">
        <f>F72/F70</f>
        <v>0.70738043418159091</v>
      </c>
      <c r="Q72" s="18">
        <f>G72/G70</f>
        <v>0.81682480130953794</v>
      </c>
      <c r="R72" s="18">
        <f t="shared" ref="R72" si="102">H72/H70</f>
        <v>0.74647674197679537</v>
      </c>
      <c r="S72" s="195">
        <f>I72/I70</f>
        <v>0.58924992890423333</v>
      </c>
      <c r="T72" s="196">
        <f t="shared" ref="T72" si="103">J72/J70</f>
        <v>0.56451244775323672</v>
      </c>
      <c r="U72" s="197">
        <f t="shared" ref="U72" si="104">K72/K70</f>
        <v>0.66189113097602759</v>
      </c>
      <c r="W72" s="103">
        <f t="shared" si="61"/>
        <v>0.30099041070100335</v>
      </c>
      <c r="X72" s="106">
        <f t="shared" si="62"/>
        <v>9.7378683222790858</v>
      </c>
    </row>
    <row r="73" spans="1:24" ht="19.5" customHeight="1" thickBot="1" x14ac:dyDescent="0.3">
      <c r="A73" s="5" t="s">
        <v>20</v>
      </c>
      <c r="B73" s="6"/>
      <c r="C73" s="13">
        <v>33688126</v>
      </c>
      <c r="D73" s="14">
        <v>30997965</v>
      </c>
      <c r="E73" s="14">
        <v>30882257</v>
      </c>
      <c r="F73" s="36">
        <v>32577228</v>
      </c>
      <c r="G73" s="36">
        <v>24526197</v>
      </c>
      <c r="H73" s="36">
        <v>24185672</v>
      </c>
      <c r="I73" s="15">
        <v>35114184</v>
      </c>
      <c r="J73" s="14">
        <v>7292209</v>
      </c>
      <c r="K73" s="161">
        <v>7734442</v>
      </c>
      <c r="M73" s="135">
        <f>C73/C94</f>
        <v>6.4535395005953414E-2</v>
      </c>
      <c r="N73" s="21">
        <f>D73/D94</f>
        <v>5.3654909283826414E-2</v>
      </c>
      <c r="O73" s="21">
        <f>E73/E94</f>
        <v>4.9541932879414698E-2</v>
      </c>
      <c r="P73" s="21">
        <f>F73/F94</f>
        <v>4.7659836758630621E-2</v>
      </c>
      <c r="Q73" s="21">
        <f>G73/G94</f>
        <v>4.5566779429327103E-2</v>
      </c>
      <c r="R73" s="21">
        <f t="shared" ref="R73" si="105">H73/H94</f>
        <v>4.1693037764381893E-2</v>
      </c>
      <c r="S73" s="192">
        <f>I73/I94</f>
        <v>4.7991802473434847E-2</v>
      </c>
      <c r="T73" s="193">
        <f t="shared" ref="T73" si="106">J73/J94</f>
        <v>4.6841628624671817E-2</v>
      </c>
      <c r="U73" s="194">
        <f t="shared" ref="U73" si="107">K73/K94</f>
        <v>4.5388035994869111E-2</v>
      </c>
      <c r="W73" s="102">
        <f t="shared" si="61"/>
        <v>6.0644586571778181E-2</v>
      </c>
      <c r="X73" s="101">
        <f t="shared" si="62"/>
        <v>-0.14535926298027066</v>
      </c>
    </row>
    <row r="74" spans="1:24" ht="19.5" customHeight="1" x14ac:dyDescent="0.25">
      <c r="A74" s="24"/>
      <c r="B74" t="s">
        <v>37</v>
      </c>
      <c r="C74" s="10">
        <v>22521987</v>
      </c>
      <c r="D74" s="11">
        <v>17563156</v>
      </c>
      <c r="E74" s="11">
        <v>16636857</v>
      </c>
      <c r="F74" s="35">
        <v>17822821</v>
      </c>
      <c r="G74" s="35">
        <v>9399875</v>
      </c>
      <c r="H74" s="35">
        <v>8065813</v>
      </c>
      <c r="I74" s="12">
        <v>18706329</v>
      </c>
      <c r="J74" s="11">
        <v>3358127</v>
      </c>
      <c r="K74" s="162">
        <v>4330582</v>
      </c>
      <c r="M74" s="77">
        <f>C74/C73</f>
        <v>0.66854377711600821</v>
      </c>
      <c r="N74" s="18">
        <f>D74/D73</f>
        <v>0.56659061328703353</v>
      </c>
      <c r="O74" s="18">
        <f>E74/E73</f>
        <v>0.53871894790591246</v>
      </c>
      <c r="P74" s="18">
        <f>F74/F73</f>
        <v>0.54709446119847893</v>
      </c>
      <c r="Q74" s="18">
        <f>G74/G73</f>
        <v>0.38325856226303656</v>
      </c>
      <c r="R74" s="18">
        <f t="shared" ref="R74" si="108">H74/H73</f>
        <v>0.33349550924200078</v>
      </c>
      <c r="S74" s="195">
        <f>I74/I73</f>
        <v>0.53272856917307265</v>
      </c>
      <c r="T74" s="196">
        <f t="shared" ref="T74" si="109">J74/J73</f>
        <v>0.46050888009380969</v>
      </c>
      <c r="U74" s="197">
        <f t="shared" ref="U74" si="110">K74/K73</f>
        <v>0.55990878204271233</v>
      </c>
      <c r="W74" s="103">
        <f t="shared" si="61"/>
        <v>0.28958255599028865</v>
      </c>
      <c r="X74" s="108">
        <f t="shared" si="62"/>
        <v>9.9399901948902638</v>
      </c>
    </row>
    <row r="75" spans="1:24" ht="19.5" customHeight="1" thickBot="1" x14ac:dyDescent="0.3">
      <c r="A75" s="204"/>
      <c r="B75" t="s">
        <v>36</v>
      </c>
      <c r="C75" s="10">
        <v>11166139</v>
      </c>
      <c r="D75" s="11">
        <v>13434809</v>
      </c>
      <c r="E75" s="11">
        <v>14245400</v>
      </c>
      <c r="F75" s="35">
        <v>14754407</v>
      </c>
      <c r="G75" s="35">
        <v>15126322</v>
      </c>
      <c r="H75" s="35">
        <v>16119859</v>
      </c>
      <c r="I75" s="12">
        <v>16407855</v>
      </c>
      <c r="J75" s="11">
        <v>3934082</v>
      </c>
      <c r="K75" s="162">
        <v>3403860</v>
      </c>
      <c r="M75" s="77">
        <f>C75/C73</f>
        <v>0.33145622288399185</v>
      </c>
      <c r="N75" s="18">
        <f>D75/D73</f>
        <v>0.43340938671296647</v>
      </c>
      <c r="O75" s="18">
        <f>E75/E73</f>
        <v>0.46128105209408754</v>
      </c>
      <c r="P75" s="18">
        <f>F75/F73</f>
        <v>0.45290553880152112</v>
      </c>
      <c r="Q75" s="18">
        <f>G75/G73</f>
        <v>0.61674143773696344</v>
      </c>
      <c r="R75" s="18">
        <f t="shared" ref="R75" si="111">H75/H73</f>
        <v>0.66650449075799922</v>
      </c>
      <c r="S75" s="195">
        <f>I75/I73</f>
        <v>0.46727143082692735</v>
      </c>
      <c r="T75" s="196">
        <f t="shared" ref="T75" si="112">J75/J73</f>
        <v>0.53949111990619025</v>
      </c>
      <c r="U75" s="197">
        <f t="shared" ref="U75" si="113">K75/K73</f>
        <v>0.44009121795728767</v>
      </c>
      <c r="W75" s="103">
        <f t="shared" si="61"/>
        <v>-0.13477655015833426</v>
      </c>
      <c r="X75" s="106">
        <f t="shared" si="62"/>
        <v>-9.9399901948902585</v>
      </c>
    </row>
    <row r="76" spans="1:24" ht="19.5" customHeight="1" thickBot="1" x14ac:dyDescent="0.3">
      <c r="A76" s="5" t="s">
        <v>14</v>
      </c>
      <c r="B76" s="6"/>
      <c r="C76" s="13">
        <v>1956143</v>
      </c>
      <c r="D76" s="14">
        <v>2271046</v>
      </c>
      <c r="E76" s="14">
        <v>3765263</v>
      </c>
      <c r="F76" s="36">
        <v>5572502</v>
      </c>
      <c r="G76" s="36">
        <v>5153702</v>
      </c>
      <c r="H76" s="36">
        <v>5179361</v>
      </c>
      <c r="I76" s="15">
        <v>6566246</v>
      </c>
      <c r="J76" s="14">
        <v>1457617</v>
      </c>
      <c r="K76" s="161">
        <v>1718286</v>
      </c>
      <c r="M76" s="135">
        <f>C76/C94</f>
        <v>3.7473280999106551E-3</v>
      </c>
      <c r="N76" s="21">
        <f>D76/D94</f>
        <v>3.9309924735187246E-3</v>
      </c>
      <c r="O76" s="21">
        <f>E76/E94</f>
        <v>6.0403100336657266E-3</v>
      </c>
      <c r="P76" s="21">
        <f>F76/F94</f>
        <v>8.1524596155677417E-3</v>
      </c>
      <c r="Q76" s="21">
        <f>G76/G94</f>
        <v>9.5749700729583932E-3</v>
      </c>
      <c r="R76" s="21">
        <f t="shared" ref="R76" si="114">H76/H94</f>
        <v>8.928562901554556E-3</v>
      </c>
      <c r="S76" s="192">
        <f>I76/I94</f>
        <v>8.9743216309392717E-3</v>
      </c>
      <c r="T76" s="193">
        <f t="shared" ref="T76" si="115">J76/J94</f>
        <v>9.3630276080962933E-3</v>
      </c>
      <c r="U76" s="194">
        <f t="shared" ref="U76" si="116">K76/K94</f>
        <v>1.0083419956795805E-2</v>
      </c>
      <c r="W76" s="102">
        <f t="shared" si="61"/>
        <v>0.17883229956840516</v>
      </c>
      <c r="X76" s="101">
        <f t="shared" si="62"/>
        <v>7.203923486995123E-2</v>
      </c>
    </row>
    <row r="77" spans="1:24" ht="19.5" customHeight="1" x14ac:dyDescent="0.25">
      <c r="A77" s="24"/>
      <c r="B77" t="s">
        <v>37</v>
      </c>
      <c r="C77" s="10">
        <v>1028353</v>
      </c>
      <c r="D77" s="11">
        <v>1315033</v>
      </c>
      <c r="E77" s="11">
        <v>2781088</v>
      </c>
      <c r="F77" s="35">
        <v>4402111</v>
      </c>
      <c r="G77" s="35">
        <v>3599184</v>
      </c>
      <c r="H77" s="35">
        <v>2897116</v>
      </c>
      <c r="I77" s="12">
        <v>4071372</v>
      </c>
      <c r="J77" s="11">
        <v>872431</v>
      </c>
      <c r="K77" s="162">
        <v>1015467</v>
      </c>
      <c r="M77" s="77">
        <f>C77/C76</f>
        <v>0.52570440913573291</v>
      </c>
      <c r="N77" s="18">
        <f>D77/D76</f>
        <v>0.57904287275554966</v>
      </c>
      <c r="O77" s="18">
        <f>E77/E76</f>
        <v>0.73861719619585675</v>
      </c>
      <c r="P77" s="18">
        <f>F77/F76</f>
        <v>0.78997028623767207</v>
      </c>
      <c r="Q77" s="18">
        <f>G77/G76</f>
        <v>0.69836866780423079</v>
      </c>
      <c r="R77" s="18">
        <f t="shared" ref="R77" si="117">H77/H76</f>
        <v>0.55935780494929777</v>
      </c>
      <c r="S77" s="195">
        <f>I77/I76</f>
        <v>0.62004560901312566</v>
      </c>
      <c r="T77" s="196">
        <f t="shared" ref="T77" si="118">J77/J76</f>
        <v>0.598532399114445</v>
      </c>
      <c r="U77" s="197">
        <f t="shared" ref="U77" si="119">K77/K76</f>
        <v>0.590976705856883</v>
      </c>
      <c r="W77" s="103">
        <f t="shared" si="61"/>
        <v>0.16395107464085984</v>
      </c>
      <c r="X77" s="108">
        <f t="shared" si="62"/>
        <v>-0.75556932575620017</v>
      </c>
    </row>
    <row r="78" spans="1:24" ht="19.5" customHeight="1" thickBot="1" x14ac:dyDescent="0.3">
      <c r="A78" s="204"/>
      <c r="B78" t="s">
        <v>36</v>
      </c>
      <c r="C78" s="10">
        <v>927790</v>
      </c>
      <c r="D78" s="11">
        <v>956013</v>
      </c>
      <c r="E78" s="11">
        <v>984175</v>
      </c>
      <c r="F78" s="35">
        <v>1170391</v>
      </c>
      <c r="G78" s="35">
        <v>1554518</v>
      </c>
      <c r="H78" s="35">
        <v>2282245</v>
      </c>
      <c r="I78" s="12">
        <v>2494874</v>
      </c>
      <c r="J78" s="11">
        <v>585186</v>
      </c>
      <c r="K78" s="162">
        <v>702819</v>
      </c>
      <c r="M78" s="77">
        <f>C78/C76</f>
        <v>0.47429559086426709</v>
      </c>
      <c r="N78" s="18">
        <f>D78/D76</f>
        <v>0.42095712724445034</v>
      </c>
      <c r="O78" s="18">
        <f>E78/E76</f>
        <v>0.2613828038041433</v>
      </c>
      <c r="P78" s="18">
        <f>F78/F76</f>
        <v>0.21002971376232796</v>
      </c>
      <c r="Q78" s="18">
        <f>G78/G76</f>
        <v>0.30163133219576915</v>
      </c>
      <c r="R78" s="18">
        <f t="shared" ref="R78" si="120">H78/H76</f>
        <v>0.44064219505070218</v>
      </c>
      <c r="S78" s="195">
        <f>I78/I76</f>
        <v>0.37995439098687439</v>
      </c>
      <c r="T78" s="196">
        <f t="shared" ref="T78" si="121">J78/J76</f>
        <v>0.401467600885555</v>
      </c>
      <c r="U78" s="197">
        <f t="shared" ref="U78" si="122">K78/K76</f>
        <v>0.40902329414311706</v>
      </c>
      <c r="W78" s="103">
        <f t="shared" si="61"/>
        <v>0.20101813782284608</v>
      </c>
      <c r="X78" s="106">
        <f t="shared" si="62"/>
        <v>0.75556932575620572</v>
      </c>
    </row>
    <row r="79" spans="1:24" ht="19.5" customHeight="1" thickBot="1" x14ac:dyDescent="0.3">
      <c r="A79" s="5" t="s">
        <v>9</v>
      </c>
      <c r="B79" s="6"/>
      <c r="C79" s="13">
        <v>16722680</v>
      </c>
      <c r="D79" s="14">
        <v>20815998</v>
      </c>
      <c r="E79" s="14">
        <v>25150475</v>
      </c>
      <c r="F79" s="36">
        <v>23465572</v>
      </c>
      <c r="G79" s="36">
        <v>18088459</v>
      </c>
      <c r="H79" s="36">
        <v>23301790</v>
      </c>
      <c r="I79" s="15">
        <v>30672363</v>
      </c>
      <c r="J79" s="14">
        <v>6665119</v>
      </c>
      <c r="K79" s="161">
        <v>7120172</v>
      </c>
      <c r="M79" s="135">
        <f>C79/C94</f>
        <v>3.2035167505552464E-2</v>
      </c>
      <c r="N79" s="21">
        <f>D79/D94</f>
        <v>3.6030767966294307E-2</v>
      </c>
      <c r="O79" s="21">
        <f>E79/E94</f>
        <v>4.0346893827591594E-2</v>
      </c>
      <c r="P79" s="21">
        <f>F79/F94</f>
        <v>3.432966521792135E-2</v>
      </c>
      <c r="Q79" s="21">
        <f>G79/G94</f>
        <v>3.3606222011077651E-2</v>
      </c>
      <c r="R79" s="21">
        <f t="shared" ref="R79" si="123">H79/H94</f>
        <v>4.0169337054091217E-2</v>
      </c>
      <c r="S79" s="192">
        <f>I79/I94</f>
        <v>4.1921007946233109E-2</v>
      </c>
      <c r="T79" s="193">
        <f t="shared" ref="T79" si="124">J79/J94</f>
        <v>4.2813505336619401E-2</v>
      </c>
      <c r="U79" s="194">
        <f t="shared" ref="U79" si="125">K79/K94</f>
        <v>4.178331455917042E-2</v>
      </c>
      <c r="W79" s="102">
        <f t="shared" si="61"/>
        <v>6.8273799762614898E-2</v>
      </c>
      <c r="X79" s="101">
        <f t="shared" si="62"/>
        <v>-0.10301907774489805</v>
      </c>
    </row>
    <row r="80" spans="1:24" ht="19.5" customHeight="1" x14ac:dyDescent="0.25">
      <c r="A80" s="24"/>
      <c r="B80" t="s">
        <v>37</v>
      </c>
      <c r="C80" s="10">
        <v>7851825</v>
      </c>
      <c r="D80" s="11">
        <v>8951873</v>
      </c>
      <c r="E80" s="11">
        <v>10247540</v>
      </c>
      <c r="F80" s="35">
        <v>8485256</v>
      </c>
      <c r="G80" s="35">
        <v>3393417</v>
      </c>
      <c r="H80" s="35">
        <v>7405766</v>
      </c>
      <c r="I80" s="12">
        <v>15105832</v>
      </c>
      <c r="J80" s="11">
        <v>3177892</v>
      </c>
      <c r="K80" s="162">
        <v>3661169</v>
      </c>
      <c r="M80" s="77">
        <f>C80/C79</f>
        <v>0.46953149853970777</v>
      </c>
      <c r="N80" s="18">
        <f>D80/D79</f>
        <v>0.43004774500843052</v>
      </c>
      <c r="O80" s="18">
        <f>E80/E79</f>
        <v>0.40744916348498389</v>
      </c>
      <c r="P80" s="18">
        <f>F80/F79</f>
        <v>0.36160448166360487</v>
      </c>
      <c r="Q80" s="18">
        <f>G80/G79</f>
        <v>0.18760122130912313</v>
      </c>
      <c r="R80" s="18">
        <f t="shared" ref="R80" si="126">H80/H79</f>
        <v>0.31781961814950699</v>
      </c>
      <c r="S80" s="195">
        <f>I80/I79</f>
        <v>0.49248999824369583</v>
      </c>
      <c r="T80" s="196">
        <f t="shared" ref="T80" si="127">J80/J79</f>
        <v>0.47679448784035211</v>
      </c>
      <c r="U80" s="197">
        <f t="shared" ref="U80" si="128">K80/K79</f>
        <v>0.51419670760762526</v>
      </c>
      <c r="W80" s="103">
        <f t="shared" si="61"/>
        <v>0.15207470864333966</v>
      </c>
      <c r="X80" s="108">
        <f t="shared" si="62"/>
        <v>3.740221976727315</v>
      </c>
    </row>
    <row r="81" spans="1:24" ht="19.5" customHeight="1" thickBot="1" x14ac:dyDescent="0.3">
      <c r="A81" s="204"/>
      <c r="B81" t="s">
        <v>36</v>
      </c>
      <c r="C81" s="10">
        <v>8870855</v>
      </c>
      <c r="D81" s="11">
        <v>11864125</v>
      </c>
      <c r="E81" s="11">
        <v>14902935</v>
      </c>
      <c r="F81" s="35">
        <v>14980316</v>
      </c>
      <c r="G81" s="35">
        <v>14695042</v>
      </c>
      <c r="H81" s="35">
        <v>15896024</v>
      </c>
      <c r="I81" s="12">
        <v>15566531</v>
      </c>
      <c r="J81" s="11">
        <v>3487227</v>
      </c>
      <c r="K81" s="162">
        <v>3459003</v>
      </c>
      <c r="M81" s="77">
        <f>C81/C79</f>
        <v>0.53046850146029223</v>
      </c>
      <c r="N81" s="18">
        <f>D81/D79</f>
        <v>0.56995225499156943</v>
      </c>
      <c r="O81" s="18">
        <f>E81/E79</f>
        <v>0.59255083651501617</v>
      </c>
      <c r="P81" s="18">
        <f>F81/F79</f>
        <v>0.63839551833639507</v>
      </c>
      <c r="Q81" s="18">
        <f>G81/G79</f>
        <v>0.81239877869087684</v>
      </c>
      <c r="R81" s="18">
        <f t="shared" ref="R81" si="129">H81/H79</f>
        <v>0.68218038185049301</v>
      </c>
      <c r="S81" s="195">
        <f>I81/I79</f>
        <v>0.50751000175630423</v>
      </c>
      <c r="T81" s="196">
        <f t="shared" ref="T81" si="130">J81/J79</f>
        <v>0.52320551215964783</v>
      </c>
      <c r="U81" s="197">
        <f t="shared" ref="U81" si="131">K81/K79</f>
        <v>0.4858032923923748</v>
      </c>
      <c r="W81" s="103">
        <f t="shared" si="61"/>
        <v>-8.0935367843848419E-3</v>
      </c>
      <c r="X81" s="106">
        <f t="shared" si="62"/>
        <v>-3.7402219767273035</v>
      </c>
    </row>
    <row r="82" spans="1:24" ht="19.5" customHeight="1" thickBot="1" x14ac:dyDescent="0.3">
      <c r="A82" s="5" t="s">
        <v>12</v>
      </c>
      <c r="B82" s="6"/>
      <c r="C82" s="13">
        <v>18206393</v>
      </c>
      <c r="D82" s="14">
        <v>19612202</v>
      </c>
      <c r="E82" s="14">
        <v>19393201</v>
      </c>
      <c r="F82" s="36">
        <v>33026643</v>
      </c>
      <c r="G82" s="36">
        <v>27504210</v>
      </c>
      <c r="H82" s="36">
        <v>27639762</v>
      </c>
      <c r="I82" s="15">
        <v>35594511</v>
      </c>
      <c r="J82" s="14">
        <v>8346626</v>
      </c>
      <c r="K82" s="161">
        <v>8146893</v>
      </c>
      <c r="M82" s="135">
        <f>C82/C94</f>
        <v>3.487747474848038E-2</v>
      </c>
      <c r="N82" s="21">
        <f>D82/D94</f>
        <v>3.3947096822842374E-2</v>
      </c>
      <c r="O82" s="21">
        <f>E82/E94</f>
        <v>3.1110960000721385E-2</v>
      </c>
      <c r="P82" s="21">
        <f>F82/F94</f>
        <v>4.8317321966914149E-2</v>
      </c>
      <c r="Q82" s="21">
        <f>G82/G94</f>
        <v>5.1099576116423295E-2</v>
      </c>
      <c r="R82" s="21">
        <f t="shared" ref="R82" si="132">H82/H94</f>
        <v>4.7647451799748532E-2</v>
      </c>
      <c r="S82" s="192">
        <f>I82/I94</f>
        <v>4.8648282444795063E-2</v>
      </c>
      <c r="T82" s="193">
        <f t="shared" ref="T82" si="133">J82/J94</f>
        <v>5.3614694170316571E-2</v>
      </c>
      <c r="U82" s="194">
        <f t="shared" ref="U82" si="134">K82/K94</f>
        <v>4.7808422731768781E-2</v>
      </c>
      <c r="W82" s="102">
        <f t="shared" si="61"/>
        <v>-2.3929789114787221E-2</v>
      </c>
      <c r="X82" s="101">
        <f t="shared" si="62"/>
        <v>-0.58062714385477898</v>
      </c>
    </row>
    <row r="83" spans="1:24" ht="19.5" customHeight="1" x14ac:dyDescent="0.25">
      <c r="A83" s="24"/>
      <c r="B83" t="s">
        <v>37</v>
      </c>
      <c r="C83" s="10">
        <v>9409422</v>
      </c>
      <c r="D83" s="11">
        <v>10124791</v>
      </c>
      <c r="E83" s="11">
        <v>9134337</v>
      </c>
      <c r="F83" s="35">
        <v>17452801</v>
      </c>
      <c r="G83" s="35">
        <v>10781989</v>
      </c>
      <c r="H83" s="35">
        <v>10162431</v>
      </c>
      <c r="I83" s="12">
        <v>18869553</v>
      </c>
      <c r="J83" s="11">
        <v>4275994</v>
      </c>
      <c r="K83" s="162">
        <v>4364218</v>
      </c>
      <c r="M83" s="77">
        <f>C83/C82</f>
        <v>0.51681966878337737</v>
      </c>
      <c r="N83" s="18">
        <f>D83/D82</f>
        <v>0.51624957768638113</v>
      </c>
      <c r="O83" s="18">
        <f>E83/E82</f>
        <v>0.47100718442509826</v>
      </c>
      <c r="P83" s="18">
        <f>F83/F82</f>
        <v>0.52844610940324754</v>
      </c>
      <c r="Q83" s="18">
        <f>G83/G82</f>
        <v>0.39201231375124024</v>
      </c>
      <c r="R83" s="18">
        <f t="shared" ref="R83" si="135">H83/H82</f>
        <v>0.36767433091500573</v>
      </c>
      <c r="S83" s="195">
        <f>I83/I82</f>
        <v>0.53012536118279585</v>
      </c>
      <c r="T83" s="196">
        <f t="shared" ref="T83" si="136">J83/J82</f>
        <v>0.51230209667954452</v>
      </c>
      <c r="U83" s="197">
        <f t="shared" ref="U83" si="137">K83/K82</f>
        <v>0.53569109106993307</v>
      </c>
      <c r="W83" s="103">
        <f t="shared" si="61"/>
        <v>2.0632395648824579E-2</v>
      </c>
      <c r="X83" s="108">
        <f t="shared" si="62"/>
        <v>2.3388994390388551</v>
      </c>
    </row>
    <row r="84" spans="1:24" ht="19.5" customHeight="1" thickBot="1" x14ac:dyDescent="0.3">
      <c r="A84" s="204"/>
      <c r="B84" t="s">
        <v>36</v>
      </c>
      <c r="C84" s="10">
        <v>8796971</v>
      </c>
      <c r="D84" s="11">
        <v>9487411</v>
      </c>
      <c r="E84" s="11">
        <v>10258864</v>
      </c>
      <c r="F84" s="35">
        <v>15573842</v>
      </c>
      <c r="G84" s="35">
        <v>16722221</v>
      </c>
      <c r="H84" s="35">
        <v>17477331</v>
      </c>
      <c r="I84" s="12">
        <v>16724958</v>
      </c>
      <c r="J84" s="11">
        <v>4070632</v>
      </c>
      <c r="K84" s="162">
        <v>3782675</v>
      </c>
      <c r="M84" s="77">
        <f>C84/C82</f>
        <v>0.48318033121662263</v>
      </c>
      <c r="N84" s="18">
        <f>D84/D82</f>
        <v>0.48375042231361881</v>
      </c>
      <c r="O84" s="18">
        <f>E84/E82</f>
        <v>0.52899281557490174</v>
      </c>
      <c r="P84" s="18">
        <f>F84/F82</f>
        <v>0.47155389059675246</v>
      </c>
      <c r="Q84" s="18">
        <f>G84/G82</f>
        <v>0.60798768624875976</v>
      </c>
      <c r="R84" s="18">
        <f t="shared" ref="R84" si="138">H84/H82</f>
        <v>0.63232566908499432</v>
      </c>
      <c r="S84" s="195">
        <f>I84/I82</f>
        <v>0.46987463881720415</v>
      </c>
      <c r="T84" s="196">
        <f t="shared" ref="T84" si="139">J84/J82</f>
        <v>0.48769790332045548</v>
      </c>
      <c r="U84" s="197">
        <f t="shared" ref="U84" si="140">K84/K82</f>
        <v>0.46430890893006693</v>
      </c>
      <c r="W84" s="103">
        <f t="shared" si="61"/>
        <v>-7.074012094436441E-2</v>
      </c>
      <c r="X84" s="106">
        <f t="shared" si="62"/>
        <v>-2.3388994390388551</v>
      </c>
    </row>
    <row r="85" spans="1:24" ht="19.5" customHeight="1" thickBot="1" x14ac:dyDescent="0.3">
      <c r="A85" s="5" t="s">
        <v>11</v>
      </c>
      <c r="B85" s="6"/>
      <c r="C85" s="13">
        <v>49142172</v>
      </c>
      <c r="D85" s="14">
        <v>53572253</v>
      </c>
      <c r="E85" s="14">
        <v>64496107</v>
      </c>
      <c r="F85" s="36">
        <v>76521569</v>
      </c>
      <c r="G85" s="36">
        <v>70800142</v>
      </c>
      <c r="H85" s="36">
        <v>78006716</v>
      </c>
      <c r="I85" s="15">
        <v>89118587</v>
      </c>
      <c r="J85" s="14">
        <v>19973623</v>
      </c>
      <c r="K85" s="161">
        <v>20635250</v>
      </c>
      <c r="M85" s="135">
        <f>C85/C94</f>
        <v>9.4140276056629085E-2</v>
      </c>
      <c r="N85" s="21">
        <f>D85/D94</f>
        <v>9.2729131568643222E-2</v>
      </c>
      <c r="O85" s="21">
        <f>E85/E94</f>
        <v>0.10346594175346538</v>
      </c>
      <c r="P85" s="21">
        <f>F85/F94</f>
        <v>0.11194953379871024</v>
      </c>
      <c r="Q85" s="21">
        <f>G85/G94</f>
        <v>0.13153830796022056</v>
      </c>
      <c r="R85" s="21">
        <f t="shared" ref="R85" si="141">H85/H94</f>
        <v>0.13447370641855283</v>
      </c>
      <c r="S85" s="192">
        <f>I85/I94</f>
        <v>0.12180153820506318</v>
      </c>
      <c r="T85" s="193">
        <f t="shared" ref="T85" si="142">J85/J94</f>
        <v>0.12830090729094618</v>
      </c>
      <c r="U85" s="194">
        <f t="shared" ref="U85" si="143">K85/K94</f>
        <v>0.12109386427141386</v>
      </c>
      <c r="W85" s="102">
        <f t="shared" si="61"/>
        <v>3.3125036954988085E-2</v>
      </c>
      <c r="X85" s="101">
        <f t="shared" si="62"/>
        <v>-0.72070430195323165</v>
      </c>
    </row>
    <row r="86" spans="1:24" ht="19.5" customHeight="1" x14ac:dyDescent="0.25">
      <c r="A86" s="24"/>
      <c r="B86" t="s">
        <v>37</v>
      </c>
      <c r="C86" s="10">
        <v>15620227</v>
      </c>
      <c r="D86" s="11">
        <v>15852269</v>
      </c>
      <c r="E86" s="11">
        <v>16954742</v>
      </c>
      <c r="F86" s="35">
        <v>23629836</v>
      </c>
      <c r="G86" s="35">
        <v>12564521</v>
      </c>
      <c r="H86" s="35">
        <v>12331357</v>
      </c>
      <c r="I86" s="12">
        <v>22797838</v>
      </c>
      <c r="J86" s="11">
        <v>4727228</v>
      </c>
      <c r="K86" s="162">
        <v>5037780</v>
      </c>
      <c r="M86" s="77">
        <f>C86/C85</f>
        <v>0.31785788792567005</v>
      </c>
      <c r="N86" s="18">
        <f>D86/D85</f>
        <v>0.29590446756084721</v>
      </c>
      <c r="O86" s="18">
        <f>E86/E85</f>
        <v>0.26288008359946441</v>
      </c>
      <c r="P86" s="18">
        <f>F86/F85</f>
        <v>0.30879967973474248</v>
      </c>
      <c r="Q86" s="18">
        <f>G86/G85</f>
        <v>0.17746462994382131</v>
      </c>
      <c r="R86" s="18">
        <f t="shared" ref="R86" si="144">H86/H85</f>
        <v>0.15808070935840959</v>
      </c>
      <c r="S86" s="195">
        <f>I86/I85</f>
        <v>0.25581462596573712</v>
      </c>
      <c r="T86" s="196">
        <f t="shared" ref="T86" si="145">J86/J85</f>
        <v>0.23667353689413281</v>
      </c>
      <c r="U86" s="355">
        <f t="shared" ref="U86" si="146">K86/K85</f>
        <v>0.24413467246580486</v>
      </c>
      <c r="W86" s="103">
        <f t="shared" si="61"/>
        <v>6.5694313876969765E-2</v>
      </c>
      <c r="X86" s="108">
        <f t="shared" si="62"/>
        <v>0.74611355716720507</v>
      </c>
    </row>
    <row r="87" spans="1:24" ht="19.5" customHeight="1" thickBot="1" x14ac:dyDescent="0.3">
      <c r="A87" s="204"/>
      <c r="B87" t="s">
        <v>36</v>
      </c>
      <c r="C87" s="10">
        <v>33521945</v>
      </c>
      <c r="D87" s="11">
        <v>37719984</v>
      </c>
      <c r="E87" s="11">
        <v>47541365</v>
      </c>
      <c r="F87" s="35">
        <v>52891733</v>
      </c>
      <c r="G87" s="35">
        <v>58235621</v>
      </c>
      <c r="H87" s="35">
        <v>65675359</v>
      </c>
      <c r="I87" s="12">
        <v>66320749</v>
      </c>
      <c r="J87" s="11">
        <v>15246395</v>
      </c>
      <c r="K87" s="162">
        <v>15597470</v>
      </c>
      <c r="M87" s="77">
        <f>C87/C85</f>
        <v>0.68214211207432995</v>
      </c>
      <c r="N87" s="18">
        <f>D87/D85</f>
        <v>0.70409553243915279</v>
      </c>
      <c r="O87" s="18">
        <f>E87/E85</f>
        <v>0.73711991640053565</v>
      </c>
      <c r="P87" s="18">
        <f>F87/F85</f>
        <v>0.69120032026525746</v>
      </c>
      <c r="Q87" s="18">
        <f>G87/G85</f>
        <v>0.82253537005617872</v>
      </c>
      <c r="R87" s="18">
        <f t="shared" ref="R87" si="147">H87/H85</f>
        <v>0.84191929064159043</v>
      </c>
      <c r="S87" s="195">
        <f>I87/I85</f>
        <v>0.74418537403426288</v>
      </c>
      <c r="T87" s="196">
        <f t="shared" ref="T87" si="148">J87/J85</f>
        <v>0.76332646310586716</v>
      </c>
      <c r="U87" s="197">
        <f t="shared" ref="U87" si="149">K87/K85</f>
        <v>0.75586532753419511</v>
      </c>
      <c r="W87" s="103">
        <f t="shared" si="61"/>
        <v>2.3026754849261089E-2</v>
      </c>
      <c r="X87" s="106">
        <f t="shared" si="62"/>
        <v>-0.74611355716720507</v>
      </c>
    </row>
    <row r="88" spans="1:24" ht="19.5" customHeight="1" thickBot="1" x14ac:dyDescent="0.3">
      <c r="A88" s="5" t="s">
        <v>6</v>
      </c>
      <c r="B88" s="6"/>
      <c r="C88" s="13">
        <v>226269996</v>
      </c>
      <c r="D88" s="14">
        <v>240023988</v>
      </c>
      <c r="E88" s="14">
        <v>256594413</v>
      </c>
      <c r="F88" s="36">
        <v>271544791</v>
      </c>
      <c r="G88" s="36">
        <v>200033107</v>
      </c>
      <c r="H88" s="36">
        <v>212662264</v>
      </c>
      <c r="I88" s="15">
        <v>259304865</v>
      </c>
      <c r="J88" s="14">
        <v>57843950</v>
      </c>
      <c r="K88" s="161">
        <v>63970209</v>
      </c>
      <c r="M88" s="135">
        <f>C88/C94</f>
        <v>0.43345906417755325</v>
      </c>
      <c r="N88" s="21">
        <f>D88/D94</f>
        <v>0.41546163762951022</v>
      </c>
      <c r="O88" s="21">
        <f>E88/E94</f>
        <v>0.41163387721560685</v>
      </c>
      <c r="P88" s="21">
        <f>F88/F94</f>
        <v>0.39726462950489433</v>
      </c>
      <c r="Q88" s="21">
        <f>G88/G94</f>
        <v>0.37163790477716485</v>
      </c>
      <c r="R88" s="21">
        <f t="shared" ref="R88" si="150">H88/H94</f>
        <v>0.36660283013889183</v>
      </c>
      <c r="S88" s="192">
        <f>I88/I94</f>
        <v>0.35440116909681535</v>
      </c>
      <c r="T88" s="193">
        <f t="shared" ref="T88" si="151">J88/J94</f>
        <v>0.37156159732724137</v>
      </c>
      <c r="U88" s="194">
        <f t="shared" ref="U88" si="152">K88/K94</f>
        <v>0.37539646023479134</v>
      </c>
      <c r="W88" s="102">
        <f t="shared" si="61"/>
        <v>0.10591010814441268</v>
      </c>
      <c r="X88" s="101">
        <f t="shared" si="62"/>
        <v>0.38348629075499741</v>
      </c>
    </row>
    <row r="89" spans="1:24" ht="19.5" customHeight="1" x14ac:dyDescent="0.25">
      <c r="A89" s="24"/>
      <c r="B89" t="s">
        <v>37</v>
      </c>
      <c r="C89" s="10">
        <v>104024643</v>
      </c>
      <c r="D89" s="11">
        <v>116913448</v>
      </c>
      <c r="E89" s="11">
        <v>134343737</v>
      </c>
      <c r="F89" s="35">
        <v>142506462</v>
      </c>
      <c r="G89" s="35">
        <v>69368984</v>
      </c>
      <c r="H89" s="35">
        <v>66479113</v>
      </c>
      <c r="I89" s="12">
        <v>115838193</v>
      </c>
      <c r="J89" s="11">
        <v>23626668</v>
      </c>
      <c r="K89" s="190">
        <v>30491233</v>
      </c>
      <c r="M89" s="77">
        <f>C89/C88</f>
        <v>0.45973679603547613</v>
      </c>
      <c r="N89" s="18">
        <f>D89/D88</f>
        <v>0.48709068195300548</v>
      </c>
      <c r="O89" s="18">
        <f>E89/E88</f>
        <v>0.52356454464189761</v>
      </c>
      <c r="P89" s="18">
        <f>F89/F88</f>
        <v>0.52479910027071741</v>
      </c>
      <c r="Q89" s="18">
        <f>G89/G88</f>
        <v>0.34678751452878248</v>
      </c>
      <c r="R89" s="18">
        <f t="shared" ref="R89" si="153">H89/H88</f>
        <v>0.31260418162387288</v>
      </c>
      <c r="S89" s="195">
        <f>I89/I88</f>
        <v>0.44672587612268672</v>
      </c>
      <c r="T89" s="196">
        <f t="shared" ref="T89" si="154">J89/J88</f>
        <v>0.40845530085687443</v>
      </c>
      <c r="U89" s="197">
        <f t="shared" ref="U89" si="155">K89/K88</f>
        <v>0.47664738753628272</v>
      </c>
      <c r="W89" s="103">
        <f t="shared" si="61"/>
        <v>0.29054308461946476</v>
      </c>
      <c r="X89" s="108">
        <f t="shared" si="62"/>
        <v>6.8192086679408295</v>
      </c>
    </row>
    <row r="90" spans="1:24" ht="19.5" customHeight="1" thickBot="1" x14ac:dyDescent="0.3">
      <c r="A90" s="204"/>
      <c r="B90" t="s">
        <v>36</v>
      </c>
      <c r="C90" s="10">
        <v>122245353</v>
      </c>
      <c r="D90" s="11">
        <v>123110540</v>
      </c>
      <c r="E90" s="11">
        <v>122250676</v>
      </c>
      <c r="F90" s="35">
        <v>129038329</v>
      </c>
      <c r="G90" s="35">
        <v>130664123</v>
      </c>
      <c r="H90" s="35">
        <v>146183151</v>
      </c>
      <c r="I90" s="12">
        <v>143466672</v>
      </c>
      <c r="J90" s="11">
        <v>34217282</v>
      </c>
      <c r="K90" s="162">
        <v>33478976</v>
      </c>
      <c r="M90" s="77">
        <f>C90/C88</f>
        <v>0.54026320396452387</v>
      </c>
      <c r="N90" s="18">
        <f>D90/D88</f>
        <v>0.51290931804699458</v>
      </c>
      <c r="O90" s="18">
        <f>E90/E88</f>
        <v>0.47643545535810244</v>
      </c>
      <c r="P90" s="18">
        <f>F90/F88</f>
        <v>0.47520089972928259</v>
      </c>
      <c r="Q90" s="18">
        <f>G90/G88</f>
        <v>0.65321248547121757</v>
      </c>
      <c r="R90" s="18">
        <f t="shared" ref="R90" si="156">H90/H88</f>
        <v>0.68739581837612718</v>
      </c>
      <c r="S90" s="195">
        <f>I90/I88</f>
        <v>0.55327412387731334</v>
      </c>
      <c r="T90" s="196">
        <f t="shared" ref="T90" si="157">J90/J88</f>
        <v>0.59154469914312557</v>
      </c>
      <c r="U90" s="197">
        <f t="shared" ref="U90" si="158">K90/K88</f>
        <v>0.52335261246371734</v>
      </c>
      <c r="W90" s="103">
        <f t="shared" si="61"/>
        <v>-2.1576991416208922E-2</v>
      </c>
      <c r="X90" s="106">
        <f t="shared" si="62"/>
        <v>-6.8192086679408241</v>
      </c>
    </row>
    <row r="91" spans="1:24" ht="19.5" customHeight="1" thickBot="1" x14ac:dyDescent="0.3">
      <c r="A91" s="5" t="s">
        <v>7</v>
      </c>
      <c r="B91" s="6"/>
      <c r="C91" s="13">
        <v>3893747</v>
      </c>
      <c r="D91" s="14">
        <v>5074930</v>
      </c>
      <c r="E91" s="14">
        <v>7528183</v>
      </c>
      <c r="F91" s="36">
        <v>6090350</v>
      </c>
      <c r="G91" s="36">
        <v>2930139</v>
      </c>
      <c r="H91" s="36">
        <v>2795978</v>
      </c>
      <c r="I91" s="15">
        <v>4287168</v>
      </c>
      <c r="J91" s="14">
        <v>733426</v>
      </c>
      <c r="K91" s="161">
        <v>695482</v>
      </c>
      <c r="M91" s="135">
        <f>C91/C94</f>
        <v>7.4591415592023761E-3</v>
      </c>
      <c r="N91" s="21">
        <f>D91/D94</f>
        <v>8.784283380272517E-3</v>
      </c>
      <c r="O91" s="21">
        <f>E91/E94</f>
        <v>1.2076861379981093E-2</v>
      </c>
      <c r="P91" s="21">
        <f>F91/F94</f>
        <v>8.9100609420459595E-3</v>
      </c>
      <c r="Q91" s="21">
        <f>G91/G94</f>
        <v>5.4438524452147669E-3</v>
      </c>
      <c r="R91" s="21">
        <f t="shared" ref="R91" si="159">H91/H94</f>
        <v>4.8199122332586398E-3</v>
      </c>
      <c r="S91" s="192">
        <f>I91/I94</f>
        <v>5.8594247790702105E-3</v>
      </c>
      <c r="T91" s="193">
        <f t="shared" ref="T91" si="160">J91/J94</f>
        <v>4.711174393887854E-3</v>
      </c>
      <c r="U91" s="194">
        <f t="shared" ref="U91" si="161">K91/K94</f>
        <v>4.0812979203649798E-3</v>
      </c>
      <c r="W91" s="102">
        <f t="shared" si="61"/>
        <v>-5.1735280723617653E-2</v>
      </c>
      <c r="X91" s="101">
        <f t="shared" si="62"/>
        <v>-6.2987647352287429E-2</v>
      </c>
    </row>
    <row r="92" spans="1:24" ht="19.5" customHeight="1" x14ac:dyDescent="0.25">
      <c r="A92" s="24"/>
      <c r="B92" t="s">
        <v>37</v>
      </c>
      <c r="C92" s="10">
        <v>3363918</v>
      </c>
      <c r="D92" s="11">
        <v>4425759</v>
      </c>
      <c r="E92" s="11">
        <v>6896252</v>
      </c>
      <c r="F92" s="35">
        <v>5370912</v>
      </c>
      <c r="G92" s="35">
        <v>2279028</v>
      </c>
      <c r="H92" s="35">
        <v>2016613</v>
      </c>
      <c r="I92" s="12">
        <v>3296712</v>
      </c>
      <c r="J92" s="11">
        <v>585873</v>
      </c>
      <c r="K92" s="162">
        <v>523468</v>
      </c>
      <c r="M92" s="77">
        <f>C92/C91</f>
        <v>0.86392824187087658</v>
      </c>
      <c r="N92" s="18">
        <f>D92/D91</f>
        <v>0.87208276764408577</v>
      </c>
      <c r="O92" s="18">
        <f>E92/E91</f>
        <v>0.91605796511588522</v>
      </c>
      <c r="P92" s="18">
        <f>F92/F91</f>
        <v>0.88187247038347549</v>
      </c>
      <c r="Q92" s="18">
        <f>G92/G91</f>
        <v>0.77778835748065189</v>
      </c>
      <c r="R92" s="18">
        <f t="shared" ref="R92" si="162">H92/H91</f>
        <v>0.72125495980297416</v>
      </c>
      <c r="S92" s="195">
        <f>I92/I91</f>
        <v>0.76897196470957052</v>
      </c>
      <c r="T92" s="196">
        <f t="shared" ref="T92" si="163">J92/J91</f>
        <v>0.79881678587887528</v>
      </c>
      <c r="U92" s="197">
        <f t="shared" ref="U92" si="164">K92/K91</f>
        <v>0.7526693717450631</v>
      </c>
      <c r="W92" s="103">
        <f t="shared" si="61"/>
        <v>-0.10651625864308477</v>
      </c>
      <c r="X92" s="108">
        <f t="shared" si="62"/>
        <v>-4.6147414133812177</v>
      </c>
    </row>
    <row r="93" spans="1:24" ht="19.5" customHeight="1" thickBot="1" x14ac:dyDescent="0.3">
      <c r="A93" s="204"/>
      <c r="B93" t="s">
        <v>36</v>
      </c>
      <c r="C93" s="10">
        <v>529829</v>
      </c>
      <c r="D93" s="11">
        <v>649171</v>
      </c>
      <c r="E93" s="11">
        <v>631931</v>
      </c>
      <c r="F93" s="35">
        <v>719438</v>
      </c>
      <c r="G93" s="35">
        <v>651111</v>
      </c>
      <c r="H93" s="35">
        <v>779365</v>
      </c>
      <c r="I93" s="12">
        <v>990456</v>
      </c>
      <c r="J93" s="11">
        <v>147553</v>
      </c>
      <c r="K93" s="162">
        <v>172014</v>
      </c>
      <c r="M93" s="77">
        <f>C93/C91</f>
        <v>0.13607175812912345</v>
      </c>
      <c r="N93" s="18">
        <f>D93/D91</f>
        <v>0.12791723235591426</v>
      </c>
      <c r="O93" s="18">
        <f>E93/E91</f>
        <v>8.3942034884114794E-2</v>
      </c>
      <c r="P93" s="18">
        <f>F93/F91</f>
        <v>0.11812752961652451</v>
      </c>
      <c r="Q93" s="18">
        <f>G93/G91</f>
        <v>0.22221164251934805</v>
      </c>
      <c r="R93" s="18">
        <f t="shared" ref="R93" si="165">H93/H91</f>
        <v>0.2787450401970259</v>
      </c>
      <c r="S93" s="195">
        <f>I93/I91</f>
        <v>0.23102803529042948</v>
      </c>
      <c r="T93" s="196">
        <f t="shared" ref="T93" si="166">J93/J91</f>
        <v>0.20118321412112469</v>
      </c>
      <c r="U93" s="197">
        <f t="shared" ref="U93" si="167">K93/K91</f>
        <v>0.24733062825493687</v>
      </c>
      <c r="W93" s="103">
        <f t="shared" si="61"/>
        <v>0.16577772054787093</v>
      </c>
      <c r="X93" s="106">
        <f t="shared" si="62"/>
        <v>4.6147414133812177</v>
      </c>
    </row>
    <row r="94" spans="1:24" ht="19.5" customHeight="1" thickBot="1" x14ac:dyDescent="0.3">
      <c r="A94" s="395" t="s">
        <v>21</v>
      </c>
      <c r="B94" s="415"/>
      <c r="C94" s="216">
        <v>522010069</v>
      </c>
      <c r="D94" s="217">
        <v>577728402</v>
      </c>
      <c r="E94" s="212">
        <f t="shared" ref="E94:I94" si="168">E55+E58+E61+E64+E67+E70+E73+E76+E79+E82+E85+E88+E91</f>
        <v>623355917</v>
      </c>
      <c r="F94" s="212">
        <f t="shared" si="168"/>
        <v>683536290</v>
      </c>
      <c r="G94" s="212">
        <f t="shared" ref="G94" si="169">G55+G58+G61+G64+G67+G70+G73+G76+G79+G82+G85+G88+G91</f>
        <v>538247322</v>
      </c>
      <c r="H94" s="212">
        <f t="shared" si="168"/>
        <v>580088986</v>
      </c>
      <c r="I94" s="212">
        <f t="shared" si="168"/>
        <v>731670456</v>
      </c>
      <c r="J94" s="206">
        <f t="shared" ref="J94:K94" si="170">J55+J58+J61+J64+J67+J70+J73+J76+J79+J82+J85+J88+J91</f>
        <v>155677956</v>
      </c>
      <c r="K94" s="221">
        <f t="shared" si="170"/>
        <v>170407065</v>
      </c>
      <c r="M94" s="209">
        <f t="shared" ref="M94" si="171">M55+M58+M61+M64+M67+M70+M73+M76+M79+M82+M85+M88+M91</f>
        <v>0.99999999999999989</v>
      </c>
      <c r="N94" s="210">
        <f t="shared" ref="N94:O94" si="172">N55+N58+N61+N64+N67+N70+N73+N76+N79+N82+N85+N88+N91</f>
        <v>1</v>
      </c>
      <c r="O94" s="210">
        <f t="shared" si="172"/>
        <v>1</v>
      </c>
      <c r="P94" s="210">
        <f t="shared" ref="P94:R94" si="173">P55+P58+P61+P64+P67+P70+P73+P76+P79+P82+P85+P88+P91</f>
        <v>0.99999999999999989</v>
      </c>
      <c r="Q94" s="210">
        <f t="shared" ref="Q94" si="174">Q55+Q58+Q61+Q64+Q67+Q70+Q73+Q76+Q79+Q82+Q85+Q88+Q91</f>
        <v>0.99999999999999989</v>
      </c>
      <c r="R94" s="210">
        <f t="shared" si="173"/>
        <v>1</v>
      </c>
      <c r="S94" s="211">
        <f t="shared" ref="S94:U94" si="175">S55+S58+S61+S64+S67+S70+S73+S76+S79+S82+S85+S88+S91</f>
        <v>1</v>
      </c>
      <c r="T94" s="222">
        <f t="shared" si="175"/>
        <v>1</v>
      </c>
      <c r="U94" s="223">
        <f t="shared" si="175"/>
        <v>1</v>
      </c>
      <c r="W94" s="153">
        <f t="shared" si="61"/>
        <v>9.4612682350479982E-2</v>
      </c>
      <c r="X94" s="156">
        <f t="shared" si="62"/>
        <v>0</v>
      </c>
    </row>
    <row r="95" spans="1:24" ht="19.5" customHeight="1" x14ac:dyDescent="0.25">
      <c r="A95" s="24"/>
      <c r="B95" t="s">
        <v>37</v>
      </c>
      <c r="C95" s="76">
        <f t="shared" ref="C95" si="176">C56+C59+C62+C65+C68+C71+C74+C77+C80+C83+C86+C89+C92</f>
        <v>251533440</v>
      </c>
      <c r="D95" s="11">
        <f t="shared" ref="D95:E95" si="177">D56+D59+D62+D65+D68+D71+D74+D77+D80+D83+D86+D89+D92</f>
        <v>288451381</v>
      </c>
      <c r="E95" s="11">
        <f t="shared" si="177"/>
        <v>313935902</v>
      </c>
      <c r="F95" s="11">
        <f t="shared" ref="F95:G95" si="178">F56+F59+F62+F65+F68+F71+F74+F77+F80+F83+F86+F89+F92</f>
        <v>351270523</v>
      </c>
      <c r="G95" s="11">
        <f t="shared" si="178"/>
        <v>187039707</v>
      </c>
      <c r="H95" s="11">
        <f t="shared" ref="H95" si="179">H56+H59+H62+H65+H68+H71+H74+H77+H80+H83+H86+H89+H92</f>
        <v>187801130</v>
      </c>
      <c r="I95" s="213">
        <f t="shared" ref="I95:K95" si="180">I56+I59+I62+I65+I68+I71+I74+I77+I80+I83+I86+I89+I92</f>
        <v>339213753</v>
      </c>
      <c r="J95" s="10">
        <f t="shared" si="180"/>
        <v>67615454</v>
      </c>
      <c r="K95" s="162">
        <f t="shared" si="180"/>
        <v>83407256</v>
      </c>
      <c r="M95" s="218">
        <f>C95/C94</f>
        <v>0.4818555329437525</v>
      </c>
      <c r="N95" s="196">
        <f>D95/D94</f>
        <v>0.49928544278146808</v>
      </c>
      <c r="O95" s="196">
        <f>E95/E94</f>
        <v>0.50362223801591022</v>
      </c>
      <c r="P95" s="196">
        <f>F95/F94</f>
        <v>0.51390179005711611</v>
      </c>
      <c r="Q95" s="196">
        <f>G95/G94</f>
        <v>0.3474977010661281</v>
      </c>
      <c r="R95" s="196">
        <f t="shared" ref="R95" si="181">H95/H94</f>
        <v>0.32374538136809239</v>
      </c>
      <c r="S95" s="205">
        <f t="shared" ref="S95" si="182">I95/I94</f>
        <v>0.46361548456454282</v>
      </c>
      <c r="T95" s="219">
        <f t="shared" ref="T95" si="183">J95/J94</f>
        <v>0.43432901958193748</v>
      </c>
      <c r="U95" s="197">
        <f t="shared" ref="U95" si="184">K95/K94</f>
        <v>0.48945890829115563</v>
      </c>
      <c r="W95" s="103">
        <f t="shared" si="61"/>
        <v>0.23355314600120855</v>
      </c>
      <c r="X95" s="108">
        <f t="shared" si="62"/>
        <v>5.5129888709218147</v>
      </c>
    </row>
    <row r="96" spans="1:24" ht="19.5" customHeight="1" thickBot="1" x14ac:dyDescent="0.3">
      <c r="A96" s="31"/>
      <c r="B96" s="25" t="s">
        <v>36</v>
      </c>
      <c r="C96" s="215">
        <f t="shared" ref="C96" si="185">C57+C60+C63+C66+C69+C72+C75+C78+C81+C84+C87+C90+C93</f>
        <v>270476629</v>
      </c>
      <c r="D96" s="33">
        <f t="shared" ref="D96:E96" si="186">D57+D60+D63+D66+D69+D72+D75+D78+D81+D84+D87+D90+D93</f>
        <v>289277021</v>
      </c>
      <c r="E96" s="33">
        <f t="shared" si="186"/>
        <v>309420015</v>
      </c>
      <c r="F96" s="33">
        <f t="shared" ref="F96:G96" si="187">F57+F60+F63+F66+F69+F72+F75+F78+F81+F84+F87+F90+F93</f>
        <v>332265767</v>
      </c>
      <c r="G96" s="33">
        <f t="shared" si="187"/>
        <v>351207615</v>
      </c>
      <c r="H96" s="33">
        <f t="shared" ref="H96" si="188">H57+H60+H63+H66+H69+H72+H75+H78+H81+H84+H87+H90+H93</f>
        <v>392287856</v>
      </c>
      <c r="I96" s="214">
        <f t="shared" ref="I96:K96" si="189">I57+I60+I63+I66+I69+I72+I75+I78+I81+I84+I87+I90+I93</f>
        <v>392456703</v>
      </c>
      <c r="J96" s="32">
        <f t="shared" si="189"/>
        <v>88062502</v>
      </c>
      <c r="K96" s="163">
        <f t="shared" si="189"/>
        <v>86999809</v>
      </c>
      <c r="L96" s="220"/>
      <c r="M96" s="207">
        <f>C96/C94</f>
        <v>0.5181444670562475</v>
      </c>
      <c r="N96" s="208">
        <f>D96/D94</f>
        <v>0.50071455721853186</v>
      </c>
      <c r="O96" s="208">
        <f>E96/E94</f>
        <v>0.49637776198408973</v>
      </c>
      <c r="P96" s="208">
        <f>F96/F94</f>
        <v>0.48609820994288394</v>
      </c>
      <c r="Q96" s="208">
        <f>G96/G94</f>
        <v>0.6525022989338719</v>
      </c>
      <c r="R96" s="208">
        <f t="shared" ref="R96" si="190">H96/H94</f>
        <v>0.67625461863190761</v>
      </c>
      <c r="S96" s="198">
        <f t="shared" ref="S96" si="191">I96/I94</f>
        <v>0.53638451543545718</v>
      </c>
      <c r="T96" s="200">
        <f t="shared" ref="T96" si="192">J96/J94</f>
        <v>0.56567098041806252</v>
      </c>
      <c r="U96" s="199">
        <f t="shared" ref="U96" si="193">K96/K94</f>
        <v>0.51054109170884432</v>
      </c>
      <c r="V96" s="220"/>
      <c r="W96" s="105">
        <f t="shared" si="61"/>
        <v>-1.2067485886331051E-2</v>
      </c>
      <c r="X96" s="106">
        <f t="shared" si="62"/>
        <v>-5.51298887092182</v>
      </c>
    </row>
    <row r="99" spans="1:13" x14ac:dyDescent="0.25">
      <c r="A99" s="1" t="s">
        <v>27</v>
      </c>
      <c r="M99" s="1" t="str">
        <f>W3</f>
        <v>VARIAÇÃO (JAN-MAR)</v>
      </c>
    </row>
    <row r="100" spans="1:13" ht="15.75" thickBot="1" x14ac:dyDescent="0.3"/>
    <row r="101" spans="1:13" ht="24" customHeight="1" x14ac:dyDescent="0.25">
      <c r="A101" s="395" t="s">
        <v>26</v>
      </c>
      <c r="B101" s="415"/>
      <c r="C101" s="397">
        <v>2016</v>
      </c>
      <c r="D101" s="392">
        <v>2017</v>
      </c>
      <c r="E101" s="392">
        <v>2018</v>
      </c>
      <c r="F101" s="392">
        <v>2019</v>
      </c>
      <c r="G101" s="392">
        <v>2020</v>
      </c>
      <c r="H101" s="392">
        <v>2021</v>
      </c>
      <c r="I101" s="401">
        <v>2022</v>
      </c>
      <c r="J101" s="403" t="str">
        <f>J5</f>
        <v>janeiro - março</v>
      </c>
      <c r="K101" s="404"/>
      <c r="M101" s="399" t="s">
        <v>94</v>
      </c>
    </row>
    <row r="102" spans="1:13" ht="20.25" customHeight="1" thickBot="1" x14ac:dyDescent="0.3">
      <c r="A102" s="416"/>
      <c r="B102" s="417"/>
      <c r="C102" s="411"/>
      <c r="D102" s="394"/>
      <c r="E102" s="394"/>
      <c r="F102" s="394"/>
      <c r="G102" s="394"/>
      <c r="H102" s="394"/>
      <c r="I102" s="420"/>
      <c r="J102" s="167">
        <v>2022</v>
      </c>
      <c r="K102" s="169">
        <v>2023</v>
      </c>
      <c r="M102" s="400"/>
    </row>
    <row r="103" spans="1:13" ht="20.100000000000001" customHeight="1" thickBot="1" x14ac:dyDescent="0.3">
      <c r="A103" s="5" t="s">
        <v>10</v>
      </c>
      <c r="B103" s="6"/>
      <c r="C103" s="39">
        <f>C55/C7</f>
        <v>4.4284264738846284</v>
      </c>
      <c r="D103" s="152">
        <f t="shared" ref="D103:K103" si="194">D55/D7</f>
        <v>4.6757027816022907</v>
      </c>
      <c r="E103" s="152">
        <f t="shared" si="194"/>
        <v>4.7856998097440906</v>
      </c>
      <c r="F103" s="152">
        <f>F55/F7</f>
        <v>4.8555469169707486</v>
      </c>
      <c r="G103" s="152">
        <f>G55/G7</f>
        <v>4.2096385053430767</v>
      </c>
      <c r="H103" s="152">
        <f t="shared" ref="H103" si="195">H55/H7</f>
        <v>4.2433214686592988</v>
      </c>
      <c r="I103" s="136">
        <f t="shared" si="194"/>
        <v>5.0728738597117591</v>
      </c>
      <c r="J103" s="152">
        <f t="shared" si="194"/>
        <v>4.7331241990091621</v>
      </c>
      <c r="K103" s="164">
        <f t="shared" si="194"/>
        <v>5.5742644923875071</v>
      </c>
      <c r="M103" s="23">
        <f>(K103-J103)/J103</f>
        <v>0.17771354775656009</v>
      </c>
    </row>
    <row r="104" spans="1:13" ht="20.100000000000001" customHeight="1" x14ac:dyDescent="0.25">
      <c r="A104" s="24"/>
      <c r="B104" t="s">
        <v>37</v>
      </c>
      <c r="C104" s="40">
        <f t="shared" ref="C104:K104" si="196">C56/C8</f>
        <v>8.3407750570927028</v>
      </c>
      <c r="D104" s="28">
        <f t="shared" si="196"/>
        <v>8.3926113663102786</v>
      </c>
      <c r="E104" s="28">
        <f t="shared" si="196"/>
        <v>8.7688624445989944</v>
      </c>
      <c r="F104" s="28">
        <f>F56/F8</f>
        <v>8.861632720002369</v>
      </c>
      <c r="G104" s="28">
        <f>G56/G8</f>
        <v>8.7098588037958002</v>
      </c>
      <c r="H104" s="28">
        <f t="shared" ref="H104" si="197">H56/H8</f>
        <v>8.7108279571319205</v>
      </c>
      <c r="I104" s="137">
        <f t="shared" si="196"/>
        <v>9.5542379380992752</v>
      </c>
      <c r="J104" s="28">
        <f t="shared" si="196"/>
        <v>8.7638537103436427</v>
      </c>
      <c r="K104" s="165">
        <f t="shared" si="196"/>
        <v>9.7023581222475563</v>
      </c>
      <c r="M104" s="30">
        <f t="shared" ref="M104:M144" si="198">(K104-J104)/J104</f>
        <v>0.10708809650670374</v>
      </c>
    </row>
    <row r="105" spans="1:13" ht="20.100000000000001" customHeight="1" thickBot="1" x14ac:dyDescent="0.3">
      <c r="A105" s="24"/>
      <c r="B105" t="s">
        <v>36</v>
      </c>
      <c r="C105" s="40">
        <f t="shared" ref="C105:K105" si="199">C57/C9</f>
        <v>3.1072184101681737</v>
      </c>
      <c r="D105" s="28">
        <f t="shared" si="199"/>
        <v>3.1804030646425181</v>
      </c>
      <c r="E105" s="28">
        <f t="shared" si="199"/>
        <v>3.2743204425841306</v>
      </c>
      <c r="F105" s="28">
        <f>F57/F9</f>
        <v>3.2864474761518645</v>
      </c>
      <c r="G105" s="28">
        <f>G57/G9</f>
        <v>3.2743548290191482</v>
      </c>
      <c r="H105" s="28">
        <f t="shared" ref="H105" si="200">H57/H9</f>
        <v>3.3283182598736643</v>
      </c>
      <c r="I105" s="137">
        <f t="shared" si="199"/>
        <v>3.5140433269380109</v>
      </c>
      <c r="J105" s="28">
        <f t="shared" si="199"/>
        <v>3.2710218299810592</v>
      </c>
      <c r="K105" s="165">
        <f t="shared" si="199"/>
        <v>3.5628288416138609</v>
      </c>
      <c r="M105" s="30">
        <f t="shared" si="198"/>
        <v>8.9209741420310684E-2</v>
      </c>
    </row>
    <row r="106" spans="1:13" ht="20.100000000000001" customHeight="1" thickBot="1" x14ac:dyDescent="0.3">
      <c r="A106" s="5" t="s">
        <v>18</v>
      </c>
      <c r="B106" s="6"/>
      <c r="C106" s="39">
        <f t="shared" ref="C106:K106" si="201">C58/C10</f>
        <v>4.5605208350719852</v>
      </c>
      <c r="D106" s="152">
        <f t="shared" si="201"/>
        <v>5.2979740105632986</v>
      </c>
      <c r="E106" s="152">
        <f t="shared" si="201"/>
        <v>5.4536789402752657</v>
      </c>
      <c r="F106" s="152">
        <f>F58/F10</f>
        <v>6.4971067216215594</v>
      </c>
      <c r="G106" s="152">
        <f>G58/G10</f>
        <v>6.3082842651431239</v>
      </c>
      <c r="H106" s="152">
        <f t="shared" ref="H106" si="202">H58/H10</f>
        <v>6.1706281691180669</v>
      </c>
      <c r="I106" s="136">
        <f t="shared" si="201"/>
        <v>6.5572362027776654</v>
      </c>
      <c r="J106" s="152">
        <f t="shared" si="201"/>
        <v>6.3630133028212148</v>
      </c>
      <c r="K106" s="164">
        <f t="shared" si="201"/>
        <v>7.1653545122358882</v>
      </c>
      <c r="M106" s="23">
        <f t="shared" si="198"/>
        <v>0.12609453591098632</v>
      </c>
    </row>
    <row r="107" spans="1:13" ht="20.100000000000001" customHeight="1" x14ac:dyDescent="0.25">
      <c r="A107" s="24"/>
      <c r="B107" t="s">
        <v>37</v>
      </c>
      <c r="C107" s="40">
        <f t="shared" ref="C107:K107" si="203">C59/C11</f>
        <v>5.2730976957792945</v>
      </c>
      <c r="D107" s="28">
        <f t="shared" si="203"/>
        <v>6.1131859492436869</v>
      </c>
      <c r="E107" s="28">
        <f t="shared" si="203"/>
        <v>5.6729808754556217</v>
      </c>
      <c r="F107" s="28">
        <f>F59/F11</f>
        <v>6.9424964576496411</v>
      </c>
      <c r="G107" s="28">
        <f>G59/G11</f>
        <v>6.4647493741631248</v>
      </c>
      <c r="H107" s="28">
        <f t="shared" ref="H107" si="204">H59/H11</f>
        <v>5.5641234748813355</v>
      </c>
      <c r="I107" s="137">
        <f t="shared" si="203"/>
        <v>5.8064225523380184</v>
      </c>
      <c r="J107" s="28">
        <f t="shared" si="203"/>
        <v>5.535561989997368</v>
      </c>
      <c r="K107" s="165">
        <f t="shared" si="203"/>
        <v>6.3815033672256698</v>
      </c>
      <c r="M107" s="30">
        <f t="shared" si="198"/>
        <v>0.15281942082066793</v>
      </c>
    </row>
    <row r="108" spans="1:13" ht="20.100000000000001" customHeight="1" thickBot="1" x14ac:dyDescent="0.3">
      <c r="A108" s="24"/>
      <c r="B108" t="s">
        <v>36</v>
      </c>
      <c r="C108" s="40">
        <f t="shared" ref="C108:K108" si="205">C60/C12</f>
        <v>3.0683299669482187</v>
      </c>
      <c r="D108" s="28">
        <f t="shared" si="205"/>
        <v>3.4523042163670796</v>
      </c>
      <c r="E108" s="28">
        <f t="shared" si="205"/>
        <v>4.9327896800144559</v>
      </c>
      <c r="F108" s="28">
        <f>F60/F12</f>
        <v>5.4892722757062522</v>
      </c>
      <c r="G108" s="28">
        <f>G60/G12</f>
        <v>6.1064703183012803</v>
      </c>
      <c r="H108" s="28">
        <f t="shared" ref="H108" si="206">H60/H12</f>
        <v>6.8455806236617081</v>
      </c>
      <c r="I108" s="137">
        <f t="shared" si="205"/>
        <v>8.1720527847546141</v>
      </c>
      <c r="J108" s="28">
        <f t="shared" si="205"/>
        <v>7.9593405105288104</v>
      </c>
      <c r="K108" s="165">
        <f t="shared" si="205"/>
        <v>8.9800527341510943</v>
      </c>
      <c r="M108" s="30">
        <f t="shared" si="198"/>
        <v>0.12824080365352641</v>
      </c>
    </row>
    <row r="109" spans="1:13" ht="20.100000000000001" customHeight="1" thickBot="1" x14ac:dyDescent="0.3">
      <c r="A109" s="5" t="s">
        <v>15</v>
      </c>
      <c r="B109" s="6"/>
      <c r="C109" s="39">
        <f t="shared" ref="C109:K109" si="207">C61/C13</f>
        <v>7.1257605298372049</v>
      </c>
      <c r="D109" s="152">
        <f t="shared" si="207"/>
        <v>7.7304463913273862</v>
      </c>
      <c r="E109" s="152">
        <f t="shared" si="207"/>
        <v>8.490370157118889</v>
      </c>
      <c r="F109" s="152">
        <f>F61/F13</f>
        <v>9.6136950596966457</v>
      </c>
      <c r="G109" s="152">
        <f>G61/G13</f>
        <v>8.2568996585562786</v>
      </c>
      <c r="H109" s="152">
        <f t="shared" ref="H109" si="208">H61/H13</f>
        <v>8.2406598833211362</v>
      </c>
      <c r="I109" s="136">
        <f t="shared" si="207"/>
        <v>9.7048989324229122</v>
      </c>
      <c r="J109" s="152">
        <f t="shared" si="207"/>
        <v>9.1045381059976513</v>
      </c>
      <c r="K109" s="164">
        <f t="shared" si="207"/>
        <v>9.7245618165332335</v>
      </c>
      <c r="M109" s="23">
        <f t="shared" si="198"/>
        <v>6.8100512438641889E-2</v>
      </c>
    </row>
    <row r="110" spans="1:13" ht="20.100000000000001" customHeight="1" x14ac:dyDescent="0.25">
      <c r="A110" s="24"/>
      <c r="B110" t="s">
        <v>37</v>
      </c>
      <c r="C110" s="40">
        <f t="shared" ref="C110:K110" si="209">C62/C14</f>
        <v>13.142143378334337</v>
      </c>
      <c r="D110" s="28">
        <f t="shared" si="209"/>
        <v>14.005606159422275</v>
      </c>
      <c r="E110" s="28">
        <f t="shared" si="209"/>
        <v>15.710852034383059</v>
      </c>
      <c r="F110" s="28">
        <f>F62/F14</f>
        <v>16.516943049386594</v>
      </c>
      <c r="G110" s="28">
        <f>G62/G14</f>
        <v>16.82118789067847</v>
      </c>
      <c r="H110" s="28">
        <f t="shared" ref="H110" si="210">H62/H14</f>
        <v>16.111156571944704</v>
      </c>
      <c r="I110" s="137">
        <f t="shared" si="209"/>
        <v>16.927584224408189</v>
      </c>
      <c r="J110" s="28">
        <f t="shared" si="209"/>
        <v>16.30615520246657</v>
      </c>
      <c r="K110" s="165">
        <f t="shared" si="209"/>
        <v>16.76526034910156</v>
      </c>
      <c r="M110" s="30">
        <f t="shared" si="198"/>
        <v>2.8155327907435992E-2</v>
      </c>
    </row>
    <row r="111" spans="1:13" ht="20.100000000000001" customHeight="1" thickBot="1" x14ac:dyDescent="0.3">
      <c r="A111" s="24"/>
      <c r="B111" t="s">
        <v>36</v>
      </c>
      <c r="C111" s="40">
        <f t="shared" ref="C111:K111" si="211">C63/C15</f>
        <v>4.6082630427651941</v>
      </c>
      <c r="D111" s="28">
        <f t="shared" si="211"/>
        <v>4.758014830125072</v>
      </c>
      <c r="E111" s="28">
        <f t="shared" si="211"/>
        <v>5.2158887373037963</v>
      </c>
      <c r="F111" s="28">
        <f>F63/F15</f>
        <v>5.8826120227282956</v>
      </c>
      <c r="G111" s="28">
        <f>G63/G15</f>
        <v>5.9330299758527998</v>
      </c>
      <c r="H111" s="28">
        <f t="shared" ref="H111" si="212">H63/H15</f>
        <v>6.1938970060852334</v>
      </c>
      <c r="I111" s="137">
        <f t="shared" si="211"/>
        <v>6.4560967668676321</v>
      </c>
      <c r="J111" s="28">
        <f t="shared" si="211"/>
        <v>6.214696838348174</v>
      </c>
      <c r="K111" s="165">
        <f t="shared" si="211"/>
        <v>6.3325322527124452</v>
      </c>
      <c r="M111" s="30">
        <f t="shared" si="198"/>
        <v>1.8960766297908611E-2</v>
      </c>
    </row>
    <row r="112" spans="1:13" ht="20.100000000000001" customHeight="1" thickBot="1" x14ac:dyDescent="0.3">
      <c r="A112" s="5" t="s">
        <v>8</v>
      </c>
      <c r="B112" s="6"/>
      <c r="C112" s="39">
        <f t="shared" ref="C112:K112" si="213">C64/C16</f>
        <v>3.5011749527715064</v>
      </c>
      <c r="D112" s="152">
        <f t="shared" si="213"/>
        <v>2.6659959758551306</v>
      </c>
      <c r="E112" s="152">
        <f t="shared" si="213"/>
        <v>2.6054427545742298</v>
      </c>
      <c r="F112" s="152">
        <f>F64/F16</f>
        <v>2.2210337066591532</v>
      </c>
      <c r="G112" s="152">
        <f>G64/G16</f>
        <v>2.3451729345858459</v>
      </c>
      <c r="H112" s="152"/>
      <c r="I112" s="136"/>
      <c r="J112" s="152"/>
      <c r="K112" s="164"/>
      <c r="M112" s="23"/>
    </row>
    <row r="113" spans="1:13" ht="20.100000000000001" customHeight="1" x14ac:dyDescent="0.25">
      <c r="A113" s="24"/>
      <c r="B113" t="s">
        <v>37</v>
      </c>
      <c r="C113" s="40">
        <f t="shared" ref="C113:K113" si="214">C65/C17</f>
        <v>6.3988203266787655</v>
      </c>
      <c r="D113" s="28">
        <f t="shared" si="214"/>
        <v>3.142810838843511</v>
      </c>
      <c r="E113" s="28">
        <f t="shared" si="214"/>
        <v>3.4584985053288277</v>
      </c>
      <c r="F113" s="28">
        <f>F65/F17</f>
        <v>2.8007500021904268</v>
      </c>
      <c r="G113" s="28">
        <f>G65/G17</f>
        <v>3.0593498746433818</v>
      </c>
      <c r="H113" s="28"/>
      <c r="I113" s="137"/>
      <c r="J113" s="28"/>
      <c r="K113" s="165"/>
      <c r="M113" s="30"/>
    </row>
    <row r="114" spans="1:13" ht="20.100000000000001" customHeight="1" thickBot="1" x14ac:dyDescent="0.3">
      <c r="A114" s="204"/>
      <c r="B114" t="s">
        <v>36</v>
      </c>
      <c r="C114" s="40">
        <f t="shared" ref="C114:K114" si="215">C66/C18</f>
        <v>1.8313554028732042</v>
      </c>
      <c r="D114" s="28">
        <f t="shared" si="215"/>
        <v>2.1490453320838703</v>
      </c>
      <c r="E114" s="28">
        <f t="shared" si="215"/>
        <v>1.8330268616317045</v>
      </c>
      <c r="F114" s="28">
        <f>F66/F18</f>
        <v>1.8614387112903401</v>
      </c>
      <c r="G114" s="28">
        <f>G66/G18</f>
        <v>2.1099038803844783</v>
      </c>
      <c r="H114" s="28"/>
      <c r="I114" s="137"/>
      <c r="J114" s="28"/>
      <c r="K114" s="165"/>
      <c r="M114" s="30"/>
    </row>
    <row r="115" spans="1:13" ht="20.100000000000001" customHeight="1" thickBot="1" x14ac:dyDescent="0.3">
      <c r="A115" s="5" t="s">
        <v>16</v>
      </c>
      <c r="B115" s="6"/>
      <c r="C115" s="39">
        <f t="shared" ref="C115:K115" si="216">C67/C19</f>
        <v>10.028136994390316</v>
      </c>
      <c r="D115" s="152">
        <f t="shared" si="216"/>
        <v>6.7565890903751562</v>
      </c>
      <c r="E115" s="152">
        <f t="shared" si="216"/>
        <v>7.4121746431570106</v>
      </c>
      <c r="F115" s="152">
        <f>F67/F19</f>
        <v>8.079265819361817</v>
      </c>
      <c r="G115" s="152">
        <f>G67/G19</f>
        <v>8.3095723762794709</v>
      </c>
      <c r="H115" s="152">
        <f t="shared" ref="H115" si="217">H67/H19</f>
        <v>7.0151195176445382</v>
      </c>
      <c r="I115" s="136">
        <f t="shared" si="216"/>
        <v>8.3300273597811216</v>
      </c>
      <c r="J115" s="152">
        <f t="shared" si="216"/>
        <v>7.1573914406646812</v>
      </c>
      <c r="K115" s="164">
        <f t="shared" si="216"/>
        <v>9.3950485666903578</v>
      </c>
      <c r="M115" s="23">
        <f t="shared" si="198"/>
        <v>0.31263584569546377</v>
      </c>
    </row>
    <row r="116" spans="1:13" ht="20.100000000000001" customHeight="1" x14ac:dyDescent="0.25">
      <c r="A116" s="24"/>
      <c r="B116" t="s">
        <v>37</v>
      </c>
      <c r="C116" s="40">
        <f t="shared" ref="C116:K116" si="218">C68/C20</f>
        <v>13.75466297322253</v>
      </c>
      <c r="D116" s="28">
        <f t="shared" si="218"/>
        <v>10.495685902002691</v>
      </c>
      <c r="E116" s="28">
        <f t="shared" si="218"/>
        <v>12.950920856147336</v>
      </c>
      <c r="F116" s="28">
        <f>F68/F20</f>
        <v>10.068164450557848</v>
      </c>
      <c r="G116" s="28">
        <f>G68/G20</f>
        <v>9.1511891531451433</v>
      </c>
      <c r="H116" s="28">
        <f t="shared" ref="H116" si="219">H68/H20</f>
        <v>8.5774050780340083</v>
      </c>
      <c r="I116" s="137">
        <f t="shared" si="218"/>
        <v>9.5451962720437926</v>
      </c>
      <c r="J116" s="28">
        <f t="shared" si="218"/>
        <v>8.5013648771610555</v>
      </c>
      <c r="K116" s="165">
        <f t="shared" si="218"/>
        <v>9.9751648660025261</v>
      </c>
      <c r="M116" s="30">
        <f t="shared" si="198"/>
        <v>0.17336039684649215</v>
      </c>
    </row>
    <row r="117" spans="1:13" ht="20.100000000000001" customHeight="1" thickBot="1" x14ac:dyDescent="0.3">
      <c r="A117" s="204"/>
      <c r="B117" t="s">
        <v>36</v>
      </c>
      <c r="C117" s="40">
        <f t="shared" ref="C117:K117" si="220">C69/C21</f>
        <v>3.4174447174447176</v>
      </c>
      <c r="D117" s="28">
        <f t="shared" si="220"/>
        <v>3.5232390991854334</v>
      </c>
      <c r="E117" s="28">
        <f t="shared" si="220"/>
        <v>3.3732123411978221</v>
      </c>
      <c r="F117" s="28">
        <f>F69/F21</f>
        <v>4.1576092415871422</v>
      </c>
      <c r="G117" s="28">
        <f>G69/G21</f>
        <v>4.2929882253102791</v>
      </c>
      <c r="H117" s="28">
        <f t="shared" ref="H117" si="221">H69/H21</f>
        <v>4.0231084939329049</v>
      </c>
      <c r="I117" s="137">
        <f t="shared" si="220"/>
        <v>4.4964476992020987</v>
      </c>
      <c r="J117" s="28">
        <f t="shared" si="220"/>
        <v>4.178013111447302</v>
      </c>
      <c r="K117" s="165">
        <f t="shared" si="220"/>
        <v>6.250950570342205</v>
      </c>
      <c r="M117" s="30">
        <f t="shared" si="198"/>
        <v>0.49615389028226825</v>
      </c>
    </row>
    <row r="118" spans="1:13" ht="20.100000000000001" customHeight="1" thickBot="1" x14ac:dyDescent="0.3">
      <c r="A118" s="5" t="s">
        <v>19</v>
      </c>
      <c r="B118" s="6"/>
      <c r="C118" s="39">
        <f t="shared" ref="C118:K118" si="222">C70/C22</f>
        <v>2.5565231547833585</v>
      </c>
      <c r="D118" s="152">
        <f t="shared" si="222"/>
        <v>3.3287498623254157</v>
      </c>
      <c r="E118" s="152">
        <f t="shared" si="222"/>
        <v>3.2278217788349703</v>
      </c>
      <c r="F118" s="152">
        <f>F70/F22</f>
        <v>3.3963630686523398</v>
      </c>
      <c r="G118" s="152">
        <f>G70/G22</f>
        <v>3.9098788122451325</v>
      </c>
      <c r="H118" s="152">
        <f t="shared" ref="H118" si="223">H70/H22</f>
        <v>5.4860148948133372</v>
      </c>
      <c r="I118" s="136">
        <f t="shared" si="222"/>
        <v>7.0639187393098037</v>
      </c>
      <c r="J118" s="152">
        <f t="shared" si="222"/>
        <v>6.9306164342208536</v>
      </c>
      <c r="K118" s="164">
        <f t="shared" si="222"/>
        <v>6.2639002272034308</v>
      </c>
      <c r="M118" s="23">
        <f t="shared" si="198"/>
        <v>-9.6198687857752679E-2</v>
      </c>
    </row>
    <row r="119" spans="1:13" ht="20.100000000000001" customHeight="1" x14ac:dyDescent="0.25">
      <c r="A119" s="24"/>
      <c r="B119" t="s">
        <v>37</v>
      </c>
      <c r="C119" s="40">
        <f t="shared" ref="C119:K119" si="224">C71/C23</f>
        <v>21.465735798703776</v>
      </c>
      <c r="D119" s="28">
        <f t="shared" si="224"/>
        <v>14.720789007092199</v>
      </c>
      <c r="E119" s="28">
        <f t="shared" si="224"/>
        <v>12.061285530956013</v>
      </c>
      <c r="F119" s="28">
        <f>F71/F23</f>
        <v>11.294826300496284</v>
      </c>
      <c r="G119" s="28">
        <f>G71/G23</f>
        <v>13.343641876226146</v>
      </c>
      <c r="H119" s="28">
        <f t="shared" ref="H119" si="225">H71/H23</f>
        <v>19.202643817056646</v>
      </c>
      <c r="I119" s="137">
        <f t="shared" si="224"/>
        <v>21.048911518261637</v>
      </c>
      <c r="J119" s="28">
        <f t="shared" si="224"/>
        <v>23.42128935532234</v>
      </c>
      <c r="K119" s="165">
        <f t="shared" si="224"/>
        <v>17.501991384215231</v>
      </c>
      <c r="M119" s="30">
        <f t="shared" si="198"/>
        <v>-0.25273151624173867</v>
      </c>
    </row>
    <row r="120" spans="1:13" ht="20.100000000000001" customHeight="1" thickBot="1" x14ac:dyDescent="0.3">
      <c r="A120" s="204"/>
      <c r="B120" t="s">
        <v>36</v>
      </c>
      <c r="C120" s="40">
        <f t="shared" ref="C120:K120" si="226">C72/C24</f>
        <v>2.1756047266454122</v>
      </c>
      <c r="D120" s="28">
        <f t="shared" si="226"/>
        <v>2.6124092046803837</v>
      </c>
      <c r="E120" s="28">
        <f t="shared" si="226"/>
        <v>2.3239647922346882</v>
      </c>
      <c r="F120" s="28">
        <f>F72/F24</f>
        <v>2.6343167682601587</v>
      </c>
      <c r="G120" s="28">
        <f>G72/G24</f>
        <v>3.3748227273187066</v>
      </c>
      <c r="H120" s="28">
        <f t="shared" ref="H120" si="227">H72/H24</f>
        <v>4.4149541795931206</v>
      </c>
      <c r="I120" s="137">
        <f t="shared" si="226"/>
        <v>4.8279227334933701</v>
      </c>
      <c r="J120" s="28">
        <f t="shared" si="226"/>
        <v>4.4911772451935743</v>
      </c>
      <c r="K120" s="165">
        <f t="shared" si="226"/>
        <v>4.7167890072509175</v>
      </c>
      <c r="M120" s="30">
        <f t="shared" si="198"/>
        <v>5.0234437373584247E-2</v>
      </c>
    </row>
    <row r="121" spans="1:13" ht="20.100000000000001" customHeight="1" thickBot="1" x14ac:dyDescent="0.3">
      <c r="A121" s="5" t="s">
        <v>20</v>
      </c>
      <c r="B121" s="6"/>
      <c r="C121" s="39">
        <f t="shared" ref="C121:K121" si="228">C73/C25</f>
        <v>5.3955760221934037</v>
      </c>
      <c r="D121" s="152">
        <f t="shared" si="228"/>
        <v>5.1799325929553977</v>
      </c>
      <c r="E121" s="152">
        <f t="shared" si="228"/>
        <v>4.7635860641355796</v>
      </c>
      <c r="F121" s="152">
        <f>F73/F25</f>
        <v>4.9454734137691387</v>
      </c>
      <c r="G121" s="152">
        <f>G73/G25</f>
        <v>4.4667948936963802</v>
      </c>
      <c r="H121" s="152">
        <f t="shared" ref="H121" si="229">H73/H25</f>
        <v>4.4938626151862877</v>
      </c>
      <c r="I121" s="136">
        <f t="shared" si="228"/>
        <v>5.7510119985456312</v>
      </c>
      <c r="J121" s="152">
        <f t="shared" si="228"/>
        <v>4.9732209412157857</v>
      </c>
      <c r="K121" s="164">
        <f t="shared" si="228"/>
        <v>6.1674034594173914</v>
      </c>
      <c r="M121" s="23">
        <f t="shared" si="198"/>
        <v>0.24012255484263045</v>
      </c>
    </row>
    <row r="122" spans="1:13" ht="20.100000000000001" customHeight="1" x14ac:dyDescent="0.25">
      <c r="A122" s="24"/>
      <c r="B122" t="s">
        <v>37</v>
      </c>
      <c r="C122" s="40">
        <f t="shared" ref="C122:K122" si="230">C74/C26</f>
        <v>8.5465300809799558</v>
      </c>
      <c r="D122" s="28">
        <f t="shared" si="230"/>
        <v>10.986867547585044</v>
      </c>
      <c r="E122" s="28">
        <f t="shared" si="230"/>
        <v>8.4069324817011086</v>
      </c>
      <c r="F122" s="28">
        <f>F74/F26</f>
        <v>8.1401663674342579</v>
      </c>
      <c r="G122" s="28">
        <f>G74/G26</f>
        <v>7.8997118247652534</v>
      </c>
      <c r="H122" s="28">
        <f t="shared" ref="H122" si="231">H74/H26</f>
        <v>7.6902885212202916</v>
      </c>
      <c r="I122" s="137">
        <f t="shared" si="230"/>
        <v>10.31779018067674</v>
      </c>
      <c r="J122" s="28">
        <f t="shared" si="230"/>
        <v>8.5901419187164905</v>
      </c>
      <c r="K122" s="165">
        <f t="shared" si="230"/>
        <v>10.676687762412755</v>
      </c>
      <c r="M122" s="30">
        <f t="shared" si="198"/>
        <v>0.2429000432635493</v>
      </c>
    </row>
    <row r="123" spans="1:13" ht="20.100000000000001" customHeight="1" thickBot="1" x14ac:dyDescent="0.3">
      <c r="A123" s="204"/>
      <c r="B123" t="s">
        <v>36</v>
      </c>
      <c r="C123" s="40">
        <f t="shared" ref="C123:K123" si="232">C75/C27</f>
        <v>3.0944530831492969</v>
      </c>
      <c r="D123" s="28">
        <f t="shared" si="232"/>
        <v>3.0633340492995158</v>
      </c>
      <c r="E123" s="28">
        <f t="shared" si="232"/>
        <v>3.1628049484462837</v>
      </c>
      <c r="F123" s="28">
        <f>F75/F27</f>
        <v>3.3549586599272225</v>
      </c>
      <c r="G123" s="28">
        <f>G75/G27</f>
        <v>3.5170287203947286</v>
      </c>
      <c r="H123" s="28">
        <f t="shared" ref="H123" si="233">H75/H27</f>
        <v>3.7201652026273089</v>
      </c>
      <c r="I123" s="137">
        <f t="shared" si="232"/>
        <v>3.8222487218485797</v>
      </c>
      <c r="J123" s="28">
        <f t="shared" si="232"/>
        <v>3.6583622149461532</v>
      </c>
      <c r="K123" s="165">
        <f t="shared" si="232"/>
        <v>4.0117481640547199</v>
      </c>
      <c r="M123" s="30">
        <f t="shared" si="198"/>
        <v>9.6596763345306993E-2</v>
      </c>
    </row>
    <row r="124" spans="1:13" ht="20.100000000000001" customHeight="1" thickBot="1" x14ac:dyDescent="0.3">
      <c r="A124" s="5" t="s">
        <v>14</v>
      </c>
      <c r="B124" s="6"/>
      <c r="C124" s="39">
        <f t="shared" ref="C124:K124" si="234">C76/C28</f>
        <v>5.2504744138606689</v>
      </c>
      <c r="D124" s="152">
        <f t="shared" si="234"/>
        <v>5.4676832997077218</v>
      </c>
      <c r="E124" s="152">
        <f t="shared" si="234"/>
        <v>4.886341132332082</v>
      </c>
      <c r="F124" s="152">
        <f>F76/F28</f>
        <v>6.1665436493752672</v>
      </c>
      <c r="G124" s="152">
        <f>G76/G28</f>
        <v>6.0749069674512794</v>
      </c>
      <c r="H124" s="152">
        <f t="shared" ref="H124" si="235">H76/H28</f>
        <v>5.1573648389618274</v>
      </c>
      <c r="I124" s="136">
        <f t="shared" si="234"/>
        <v>5.2047260883660575</v>
      </c>
      <c r="J124" s="152">
        <f t="shared" si="234"/>
        <v>4.9593822619772654</v>
      </c>
      <c r="K124" s="164">
        <f t="shared" si="234"/>
        <v>4.9894333376889239</v>
      </c>
      <c r="M124" s="23">
        <f t="shared" si="198"/>
        <v>6.0594392858269869E-3</v>
      </c>
    </row>
    <row r="125" spans="1:13" ht="20.100000000000001" customHeight="1" x14ac:dyDescent="0.25">
      <c r="A125" s="24"/>
      <c r="B125" t="s">
        <v>37</v>
      </c>
      <c r="C125" s="40">
        <f t="shared" ref="C125:K125" si="236">C77/C29</f>
        <v>8.8219907864146805</v>
      </c>
      <c r="D125" s="28">
        <f t="shared" si="236"/>
        <v>7.9278075188695167</v>
      </c>
      <c r="E125" s="28">
        <f t="shared" si="236"/>
        <v>5.3059111054299448</v>
      </c>
      <c r="F125" s="28">
        <f>F77/F29</f>
        <v>7.4216689735864705</v>
      </c>
      <c r="G125" s="28">
        <f>G77/G29</f>
        <v>7.9880684466342631</v>
      </c>
      <c r="H125" s="28">
        <f t="shared" ref="H125" si="237">H77/H29</f>
        <v>7.3332827086244254</v>
      </c>
      <c r="I125" s="137">
        <f t="shared" si="236"/>
        <v>7.146657211215242</v>
      </c>
      <c r="J125" s="28">
        <f t="shared" si="236"/>
        <v>6.8817274699270357</v>
      </c>
      <c r="K125" s="165">
        <f t="shared" si="236"/>
        <v>7.0030757984317562</v>
      </c>
      <c r="M125" s="30">
        <f t="shared" si="198"/>
        <v>1.763341094732529E-2</v>
      </c>
    </row>
    <row r="126" spans="1:13" ht="20.100000000000001" customHeight="1" thickBot="1" x14ac:dyDescent="0.3">
      <c r="A126" s="204"/>
      <c r="B126" t="s">
        <v>36</v>
      </c>
      <c r="C126" s="40">
        <f t="shared" ref="C126:K126" si="238">C78/C30</f>
        <v>3.6242080016250129</v>
      </c>
      <c r="D126" s="28">
        <f t="shared" si="238"/>
        <v>3.8319918871902581</v>
      </c>
      <c r="E126" s="28">
        <f t="shared" si="238"/>
        <v>3.9938925411898385</v>
      </c>
      <c r="F126" s="28">
        <f>F78/F30</f>
        <v>3.769083871133954</v>
      </c>
      <c r="G126" s="28">
        <f>G78/G30</f>
        <v>3.9078958945571647</v>
      </c>
      <c r="H126" s="28">
        <f t="shared" ref="H126" si="239">H78/H30</f>
        <v>3.7462922746351368</v>
      </c>
      <c r="I126" s="137">
        <f t="shared" si="238"/>
        <v>3.6058094764591622</v>
      </c>
      <c r="J126" s="28">
        <f t="shared" si="238"/>
        <v>3.5012564618035613</v>
      </c>
      <c r="K126" s="165">
        <f t="shared" si="238"/>
        <v>3.5249872104803845</v>
      </c>
      <c r="M126" s="30">
        <f t="shared" si="198"/>
        <v>6.7777807583392757E-3</v>
      </c>
    </row>
    <row r="127" spans="1:13" ht="20.100000000000001" customHeight="1" thickBot="1" x14ac:dyDescent="0.3">
      <c r="A127" s="5" t="s">
        <v>9</v>
      </c>
      <c r="B127" s="6"/>
      <c r="C127" s="39">
        <f t="shared" ref="C127:K127" si="240">C79/C31</f>
        <v>4.2926865832174128</v>
      </c>
      <c r="D127" s="152">
        <f t="shared" si="240"/>
        <v>4.3303673697966829</v>
      </c>
      <c r="E127" s="152">
        <f t="shared" si="240"/>
        <v>4.5876927752226218</v>
      </c>
      <c r="F127" s="152">
        <f>F79/F31</f>
        <v>4.4357436801881249</v>
      </c>
      <c r="G127" s="152">
        <f>G79/G31</f>
        <v>3.9422888233019799</v>
      </c>
      <c r="H127" s="152">
        <f t="shared" ref="H127" si="241">H79/H31</f>
        <v>4.5109499253330583</v>
      </c>
      <c r="I127" s="136">
        <f t="shared" si="240"/>
        <v>5.5786575586532372</v>
      </c>
      <c r="J127" s="152">
        <f t="shared" si="240"/>
        <v>5.3526407763559645</v>
      </c>
      <c r="K127" s="164">
        <f t="shared" si="240"/>
        <v>5.8407307299506588</v>
      </c>
      <c r="M127" s="23">
        <f t="shared" si="198"/>
        <v>9.118675696503252E-2</v>
      </c>
    </row>
    <row r="128" spans="1:13" ht="20.100000000000001" customHeight="1" x14ac:dyDescent="0.25">
      <c r="A128" s="24"/>
      <c r="B128" t="s">
        <v>37</v>
      </c>
      <c r="C128" s="40">
        <f t="shared" ref="C128:K128" si="242">C80/C32</f>
        <v>8.6157584549226236</v>
      </c>
      <c r="D128" s="28">
        <f t="shared" si="242"/>
        <v>9.2267089803991489</v>
      </c>
      <c r="E128" s="28">
        <f t="shared" si="242"/>
        <v>10.043909773256988</v>
      </c>
      <c r="F128" s="28">
        <f>F80/F32</f>
        <v>9.7347836212761418</v>
      </c>
      <c r="G128" s="28">
        <f>G80/G32</f>
        <v>11.959347444545473</v>
      </c>
      <c r="H128" s="28">
        <f t="shared" ref="H128" si="243">H80/H32</f>
        <v>11.144735654047807</v>
      </c>
      <c r="I128" s="137">
        <f t="shared" si="242"/>
        <v>11.407877307692889</v>
      </c>
      <c r="J128" s="28">
        <f t="shared" si="242"/>
        <v>11.049425083534128</v>
      </c>
      <c r="K128" s="165">
        <f t="shared" si="242"/>
        <v>11.827085715762474</v>
      </c>
      <c r="M128" s="30">
        <f t="shared" si="198"/>
        <v>7.0380189588978376E-2</v>
      </c>
    </row>
    <row r="129" spans="1:13" ht="20.100000000000001" customHeight="1" thickBot="1" x14ac:dyDescent="0.3">
      <c r="A129" s="204"/>
      <c r="B129" t="s">
        <v>36</v>
      </c>
      <c r="C129" s="40">
        <f t="shared" ref="C129:K129" si="244">C81/C33</f>
        <v>2.9725197434027817</v>
      </c>
      <c r="D129" s="28">
        <f t="shared" si="244"/>
        <v>3.0922176967130417</v>
      </c>
      <c r="E129" s="28">
        <f t="shared" si="244"/>
        <v>3.3400513414949007</v>
      </c>
      <c r="F129" s="28">
        <f>F81/F33</f>
        <v>3.3903876616029951</v>
      </c>
      <c r="G129" s="28">
        <f>G81/G33</f>
        <v>3.4138250342426928</v>
      </c>
      <c r="H129" s="28">
        <f t="shared" ref="H129" si="245">H81/H33</f>
        <v>3.5315880702886275</v>
      </c>
      <c r="I129" s="137">
        <f t="shared" si="244"/>
        <v>3.7294001155724814</v>
      </c>
      <c r="J129" s="28">
        <f t="shared" si="244"/>
        <v>3.6416512199833959</v>
      </c>
      <c r="K129" s="165">
        <f t="shared" si="244"/>
        <v>3.8032044085906827</v>
      </c>
      <c r="M129" s="30">
        <f t="shared" si="198"/>
        <v>4.4362619824976905E-2</v>
      </c>
    </row>
    <row r="130" spans="1:13" ht="20.100000000000001" customHeight="1" thickBot="1" x14ac:dyDescent="0.3">
      <c r="A130" s="5" t="s">
        <v>12</v>
      </c>
      <c r="B130" s="6"/>
      <c r="C130" s="39">
        <f t="shared" ref="C130:K130" si="246">C82/C34</f>
        <v>3.7574468322224552</v>
      </c>
      <c r="D130" s="152">
        <f t="shared" si="246"/>
        <v>3.7704534225375128</v>
      </c>
      <c r="E130" s="152">
        <f t="shared" si="246"/>
        <v>3.7531063004621421</v>
      </c>
      <c r="F130" s="152">
        <f>F82/F34</f>
        <v>3.227103290015922</v>
      </c>
      <c r="G130" s="152">
        <f>G82/G34</f>
        <v>3.0751167331293332</v>
      </c>
      <c r="H130" s="152">
        <f t="shared" ref="H130" si="247">H82/H34</f>
        <v>3.1149493838906142</v>
      </c>
      <c r="I130" s="136">
        <f t="shared" si="246"/>
        <v>3.7428334716432436</v>
      </c>
      <c r="J130" s="152">
        <f t="shared" si="246"/>
        <v>3.4128624105448151</v>
      </c>
      <c r="K130" s="164">
        <f t="shared" si="246"/>
        <v>3.8077529242075685</v>
      </c>
      <c r="M130" s="23">
        <f t="shared" si="198"/>
        <v>0.11570654370438413</v>
      </c>
    </row>
    <row r="131" spans="1:13" ht="20.100000000000001" customHeight="1" x14ac:dyDescent="0.25">
      <c r="A131" s="24"/>
      <c r="B131" t="s">
        <v>37</v>
      </c>
      <c r="C131" s="40">
        <f t="shared" ref="C131:K131" si="248">C83/C35</f>
        <v>6.5114133195300425</v>
      </c>
      <c r="D131" s="28">
        <f t="shared" si="248"/>
        <v>6.194533158108551</v>
      </c>
      <c r="E131" s="28">
        <f t="shared" si="248"/>
        <v>5.8572628598213905</v>
      </c>
      <c r="F131" s="28">
        <f>F83/F35</f>
        <v>4.6456746925895409</v>
      </c>
      <c r="G131" s="28">
        <f>G83/G35</f>
        <v>5.0539941688228893</v>
      </c>
      <c r="H131" s="28">
        <f t="shared" ref="H131" si="249">H83/H35</f>
        <v>5.2067475807992807</v>
      </c>
      <c r="I131" s="137">
        <f t="shared" si="248"/>
        <v>5.669224036997746</v>
      </c>
      <c r="J131" s="28">
        <f t="shared" si="248"/>
        <v>5.3686211438091904</v>
      </c>
      <c r="K131" s="165">
        <f t="shared" si="248"/>
        <v>5.5809342099037451</v>
      </c>
      <c r="M131" s="30">
        <f t="shared" si="198"/>
        <v>3.9547038319025896E-2</v>
      </c>
    </row>
    <row r="132" spans="1:13" ht="20.100000000000001" customHeight="1" thickBot="1" x14ac:dyDescent="0.3">
      <c r="A132" s="204"/>
      <c r="B132" t="s">
        <v>36</v>
      </c>
      <c r="C132" s="40">
        <f t="shared" ref="C132:K132" si="250">C84/C36</f>
        <v>2.5870780949019956</v>
      </c>
      <c r="D132" s="28">
        <f t="shared" si="250"/>
        <v>2.6597150384712642</v>
      </c>
      <c r="E132" s="28">
        <f t="shared" si="250"/>
        <v>2.8435620972733431</v>
      </c>
      <c r="F132" s="28">
        <f>F84/F36</f>
        <v>2.4043502291056851</v>
      </c>
      <c r="G132" s="28">
        <f>G84/G36</f>
        <v>2.4552654116817232</v>
      </c>
      <c r="H132" s="28">
        <f t="shared" ref="H132" si="251">H84/H36</f>
        <v>2.5250854549770492</v>
      </c>
      <c r="I132" s="137">
        <f t="shared" si="250"/>
        <v>2.7055924615291285</v>
      </c>
      <c r="J132" s="28">
        <f t="shared" si="250"/>
        <v>2.4683077859684843</v>
      </c>
      <c r="K132" s="165">
        <f t="shared" si="250"/>
        <v>2.7863633986388887</v>
      </c>
      <c r="M132" s="30">
        <f t="shared" si="198"/>
        <v>0.12885573447462495</v>
      </c>
    </row>
    <row r="133" spans="1:13" ht="20.100000000000001" customHeight="1" thickBot="1" x14ac:dyDescent="0.3">
      <c r="A133" s="5" t="s">
        <v>11</v>
      </c>
      <c r="B133" s="6"/>
      <c r="C133" s="39">
        <f t="shared" ref="C133:K133" si="252">C85/C37</f>
        <v>3.4995901302247181</v>
      </c>
      <c r="D133" s="152">
        <f t="shared" si="252"/>
        <v>3.6172306493557351</v>
      </c>
      <c r="E133" s="152">
        <f t="shared" si="252"/>
        <v>3.6593951137034177</v>
      </c>
      <c r="F133" s="152">
        <f>F85/F37</f>
        <v>3.8105394511720654</v>
      </c>
      <c r="G133" s="152">
        <f>G85/G37</f>
        <v>3.4351980065023122</v>
      </c>
      <c r="H133" s="152">
        <f t="shared" ref="H133" si="253">H85/H37</f>
        <v>3.5800973454808123</v>
      </c>
      <c r="I133" s="136">
        <f t="shared" si="252"/>
        <v>4.1917773728296082</v>
      </c>
      <c r="J133" s="152">
        <f t="shared" si="252"/>
        <v>3.994655093001382</v>
      </c>
      <c r="K133" s="164">
        <f t="shared" si="252"/>
        <v>4.0731564379074712</v>
      </c>
      <c r="M133" s="23">
        <f t="shared" si="198"/>
        <v>1.9651595213720251E-2</v>
      </c>
    </row>
    <row r="134" spans="1:13" ht="20.100000000000001" customHeight="1" x14ac:dyDescent="0.25">
      <c r="A134" s="24"/>
      <c r="B134" t="s">
        <v>37</v>
      </c>
      <c r="C134" s="40">
        <f t="shared" ref="C134:K134" si="254">C86/C38</f>
        <v>9.4593915192518825</v>
      </c>
      <c r="D134" s="28">
        <f t="shared" si="254"/>
        <v>9.8262393081334114</v>
      </c>
      <c r="E134" s="28">
        <f t="shared" si="254"/>
        <v>9.8714347596235577</v>
      </c>
      <c r="F134" s="28">
        <f>F86/F38</f>
        <v>9.5642067097241092</v>
      </c>
      <c r="G134" s="28">
        <f>G86/G38</f>
        <v>8.986912153786843</v>
      </c>
      <c r="H134" s="28">
        <f t="shared" ref="H134" si="255">H86/H38</f>
        <v>9.5622009717787151</v>
      </c>
      <c r="I134" s="137">
        <f t="shared" si="254"/>
        <v>9.9662287667502074</v>
      </c>
      <c r="J134" s="28">
        <f t="shared" si="254"/>
        <v>9.6576924805609234</v>
      </c>
      <c r="K134" s="165">
        <f t="shared" si="254"/>
        <v>9.7372678406791255</v>
      </c>
      <c r="M134" s="30">
        <f t="shared" si="198"/>
        <v>8.2395831383502826E-3</v>
      </c>
    </row>
    <row r="135" spans="1:13" ht="20.100000000000001" customHeight="1" thickBot="1" x14ac:dyDescent="0.3">
      <c r="A135" s="204"/>
      <c r="B135" t="s">
        <v>36</v>
      </c>
      <c r="C135" s="40">
        <f t="shared" ref="C135:K135" si="256">C87/C39</f>
        <v>2.7053523323271169</v>
      </c>
      <c r="D135" s="28">
        <f t="shared" si="256"/>
        <v>2.8582163449429099</v>
      </c>
      <c r="E135" s="28">
        <f t="shared" si="256"/>
        <v>2.9886613293918165</v>
      </c>
      <c r="F135" s="28">
        <f>F87/F39</f>
        <v>3.0033512190316172</v>
      </c>
      <c r="G135" s="28">
        <f>G87/G39</f>
        <v>3.0311924516799711</v>
      </c>
      <c r="H135" s="28">
        <f t="shared" ref="H135" si="257">H87/H39</f>
        <v>3.2037699739392358</v>
      </c>
      <c r="I135" s="137">
        <f t="shared" si="256"/>
        <v>3.4955653151283479</v>
      </c>
      <c r="J135" s="28">
        <f t="shared" si="256"/>
        <v>3.3801189595462606</v>
      </c>
      <c r="K135" s="165">
        <f t="shared" si="256"/>
        <v>3.4289302684276639</v>
      </c>
      <c r="M135" s="30">
        <f t="shared" si="198"/>
        <v>1.4440707402781942E-2</v>
      </c>
    </row>
    <row r="136" spans="1:13" ht="20.100000000000001" customHeight="1" thickBot="1" x14ac:dyDescent="0.3">
      <c r="A136" s="5" t="s">
        <v>6</v>
      </c>
      <c r="B136" s="6"/>
      <c r="C136" s="39">
        <f t="shared" ref="C136:K136" si="258">C88/C40</f>
        <v>4.721032914532131</v>
      </c>
      <c r="D136" s="152">
        <f t="shared" si="258"/>
        <v>5.2663767289432464</v>
      </c>
      <c r="E136" s="152">
        <f t="shared" si="258"/>
        <v>5.8535288582290521</v>
      </c>
      <c r="F136" s="152">
        <f>F88/F40</f>
        <v>6.0191776162717172</v>
      </c>
      <c r="G136" s="152">
        <f>G88/G40</f>
        <v>5.2187933177837289</v>
      </c>
      <c r="H136" s="152">
        <f t="shared" ref="H136" si="259">H88/H40</f>
        <v>5.2990345474137941</v>
      </c>
      <c r="I136" s="136">
        <f t="shared" si="258"/>
        <v>6.1568646851004436</v>
      </c>
      <c r="J136" s="152">
        <f t="shared" si="258"/>
        <v>5.7069420939830895</v>
      </c>
      <c r="K136" s="164">
        <f t="shared" si="258"/>
        <v>6.351615739723016</v>
      </c>
      <c r="M136" s="23">
        <f t="shared" si="198"/>
        <v>0.11296306062393993</v>
      </c>
    </row>
    <row r="137" spans="1:13" ht="20.100000000000001" customHeight="1" x14ac:dyDescent="0.25">
      <c r="A137" s="24"/>
      <c r="B137" t="s">
        <v>37</v>
      </c>
      <c r="C137" s="40">
        <f t="shared" ref="C137:K137" si="260">C89/C41</f>
        <v>10.43620664331918</v>
      </c>
      <c r="D137" s="28">
        <f t="shared" si="260"/>
        <v>10.88841256916583</v>
      </c>
      <c r="E137" s="28">
        <f t="shared" si="260"/>
        <v>11.564204729106528</v>
      </c>
      <c r="F137" s="28">
        <f>F89/F41</f>
        <v>11.385769200869499</v>
      </c>
      <c r="G137" s="28">
        <f>G89/G41</f>
        <v>11.546971243508999</v>
      </c>
      <c r="H137" s="28">
        <f t="shared" ref="H137" si="261">H89/H41</f>
        <v>11.891511229471307</v>
      </c>
      <c r="I137" s="137">
        <f t="shared" si="260"/>
        <v>12.329465946130973</v>
      </c>
      <c r="J137" s="28">
        <f t="shared" si="260"/>
        <v>11.972514567431283</v>
      </c>
      <c r="K137" s="224">
        <f t="shared" si="260"/>
        <v>12.596528720493959</v>
      </c>
      <c r="M137" s="30">
        <f t="shared" si="198"/>
        <v>5.2120559097933852E-2</v>
      </c>
    </row>
    <row r="138" spans="1:13" ht="20.100000000000001" customHeight="1" thickBot="1" x14ac:dyDescent="0.3">
      <c r="A138" s="204"/>
      <c r="B138" t="s">
        <v>36</v>
      </c>
      <c r="C138" s="40">
        <f t="shared" ref="C138:K138" si="262">C90/C42</f>
        <v>3.2203387361387796</v>
      </c>
      <c r="D138" s="28">
        <f t="shared" si="262"/>
        <v>3.5336721368834847</v>
      </c>
      <c r="E138" s="28">
        <f t="shared" si="262"/>
        <v>3.794407741231824</v>
      </c>
      <c r="F138" s="28">
        <f>F90/F42</f>
        <v>3.9585855236113172</v>
      </c>
      <c r="G138" s="28">
        <f>G90/G42</f>
        <v>4.0425965657700518</v>
      </c>
      <c r="H138" s="28">
        <f t="shared" ref="H138" si="263">H90/H42</f>
        <v>4.2320654819416177</v>
      </c>
      <c r="I138" s="137">
        <f t="shared" si="262"/>
        <v>4.3845241380574951</v>
      </c>
      <c r="J138" s="28">
        <f t="shared" si="262"/>
        <v>4.1921086535818057</v>
      </c>
      <c r="K138" s="165">
        <f t="shared" si="262"/>
        <v>4.3758333681877115</v>
      </c>
      <c r="M138" s="30">
        <f t="shared" si="198"/>
        <v>4.3826324598941015E-2</v>
      </c>
    </row>
    <row r="139" spans="1:13" ht="20.100000000000001" customHeight="1" thickBot="1" x14ac:dyDescent="0.3">
      <c r="A139" s="5" t="s">
        <v>7</v>
      </c>
      <c r="B139" s="6"/>
      <c r="C139" s="39">
        <f t="shared" ref="C139:K139" si="264">C91/C43</f>
        <v>13.606317179877836</v>
      </c>
      <c r="D139" s="152">
        <f t="shared" si="264"/>
        <v>12.864860068951531</v>
      </c>
      <c r="E139" s="152">
        <f t="shared" si="264"/>
        <v>15.569859982213398</v>
      </c>
      <c r="F139" s="152">
        <f>F91/F43</f>
        <v>14.675860440346899</v>
      </c>
      <c r="G139" s="152">
        <f>G91/G43</f>
        <v>13.006134342999436</v>
      </c>
      <c r="H139" s="152">
        <f t="shared" ref="H139" si="265">H91/H43</f>
        <v>12.607329984578895</v>
      </c>
      <c r="I139" s="136">
        <f t="shared" si="264"/>
        <v>13.440409309791333</v>
      </c>
      <c r="J139" s="152">
        <f t="shared" si="264"/>
        <v>12.856972565518451</v>
      </c>
      <c r="K139" s="164">
        <f t="shared" si="264"/>
        <v>13.038657667791526</v>
      </c>
      <c r="M139" s="23">
        <f t="shared" si="198"/>
        <v>1.4131250677188395E-2</v>
      </c>
    </row>
    <row r="140" spans="1:13" ht="20.100000000000001" customHeight="1" x14ac:dyDescent="0.25">
      <c r="A140" s="24"/>
      <c r="B140" t="s">
        <v>37</v>
      </c>
      <c r="C140" s="40">
        <f t="shared" ref="C140:K140" si="266">C92/C44</f>
        <v>17.343538291795131</v>
      </c>
      <c r="D140" s="28">
        <f t="shared" si="266"/>
        <v>15.135612348541587</v>
      </c>
      <c r="E140" s="28">
        <f t="shared" si="266"/>
        <v>17.897327696503972</v>
      </c>
      <c r="F140" s="28">
        <f>F92/F44</f>
        <v>17.227658366505111</v>
      </c>
      <c r="G140" s="28">
        <f>G92/G44</f>
        <v>17.857502174372957</v>
      </c>
      <c r="H140" s="28">
        <f t="shared" ref="H140" si="267">H92/H44</f>
        <v>18.798711710200049</v>
      </c>
      <c r="I140" s="137">
        <f t="shared" si="266"/>
        <v>18.03887150079888</v>
      </c>
      <c r="J140" s="28">
        <f t="shared" si="266"/>
        <v>17.085328511854421</v>
      </c>
      <c r="K140" s="165">
        <f t="shared" si="266"/>
        <v>17.973767339651147</v>
      </c>
      <c r="M140" s="30">
        <f t="shared" si="198"/>
        <v>5.2000102144965782E-2</v>
      </c>
    </row>
    <row r="141" spans="1:13" ht="20.100000000000001" customHeight="1" thickBot="1" x14ac:dyDescent="0.3">
      <c r="A141" s="204"/>
      <c r="B141" t="s">
        <v>36</v>
      </c>
      <c r="C141" s="40">
        <f t="shared" ref="C141:K141" si="268">C93/C45</f>
        <v>5.7456459973539813</v>
      </c>
      <c r="D141" s="28">
        <f t="shared" si="268"/>
        <v>6.3598698970344749</v>
      </c>
      <c r="E141" s="28">
        <f t="shared" si="268"/>
        <v>6.435994581767444</v>
      </c>
      <c r="F141" s="28">
        <f>F93/F45</f>
        <v>6.9692724983047567</v>
      </c>
      <c r="G141" s="28">
        <f>G93/G45</f>
        <v>6.6667110355702084</v>
      </c>
      <c r="H141" s="28">
        <f t="shared" ref="H141" si="269">H93/H45</f>
        <v>6.8066812227074234</v>
      </c>
      <c r="I141" s="137">
        <f t="shared" si="268"/>
        <v>7.2710027896050509</v>
      </c>
      <c r="J141" s="28">
        <f t="shared" si="268"/>
        <v>6.484705985760745</v>
      </c>
      <c r="K141" s="165">
        <f t="shared" si="268"/>
        <v>7.1033201189296333</v>
      </c>
      <c r="M141" s="30">
        <f t="shared" si="198"/>
        <v>9.539586444277573E-2</v>
      </c>
    </row>
    <row r="142" spans="1:13" ht="20.100000000000001" customHeight="1" x14ac:dyDescent="0.25">
      <c r="A142" s="395" t="s">
        <v>21</v>
      </c>
      <c r="B142" s="415"/>
      <c r="C142" s="225">
        <f t="shared" ref="C142:K142" si="270">C94/C46</f>
        <v>4.7569112942824816</v>
      </c>
      <c r="D142" s="226">
        <f t="shared" si="270"/>
        <v>5.1415914345030833</v>
      </c>
      <c r="E142" s="226">
        <f t="shared" si="270"/>
        <v>5.4155944930994329</v>
      </c>
      <c r="F142" s="226">
        <f>F94/F46</f>
        <v>5.4857998961083991</v>
      </c>
      <c r="G142" s="226">
        <f>G94/G46</f>
        <v>4.8047074816599187</v>
      </c>
      <c r="H142" s="226">
        <f t="shared" ref="H142" si="271">H94/H46</f>
        <v>4.9284215880926459</v>
      </c>
      <c r="I142" s="227">
        <f t="shared" si="270"/>
        <v>5.8727311165308871</v>
      </c>
      <c r="J142" s="228">
        <f t="shared" si="270"/>
        <v>5.4652090712147015</v>
      </c>
      <c r="K142" s="229">
        <f t="shared" si="270"/>
        <v>6.0674720854446953</v>
      </c>
      <c r="M142" s="142">
        <f t="shared" si="198"/>
        <v>0.11019944642230026</v>
      </c>
    </row>
    <row r="143" spans="1:13" ht="20.100000000000001" customHeight="1" x14ac:dyDescent="0.25">
      <c r="A143" s="24"/>
      <c r="B143" t="s">
        <v>37</v>
      </c>
      <c r="C143" s="230">
        <f t="shared" ref="C143:K143" si="272">C95/C47</f>
        <v>9.8494977541431705</v>
      </c>
      <c r="D143" s="28">
        <f t="shared" si="272"/>
        <v>10.411404658338641</v>
      </c>
      <c r="E143" s="28">
        <f t="shared" si="272"/>
        <v>10.813566770358026</v>
      </c>
      <c r="F143" s="28">
        <f>F95/F47</f>
        <v>10.404073354368721</v>
      </c>
      <c r="G143" s="28">
        <f>G95/G47</f>
        <v>10.469578868030986</v>
      </c>
      <c r="H143" s="28">
        <f t="shared" ref="H143" si="273">H95/H47</f>
        <v>10.660623147706586</v>
      </c>
      <c r="I143" s="231">
        <f t="shared" si="272"/>
        <v>11.3753792715257</v>
      </c>
      <c r="J143" s="40">
        <f t="shared" si="272"/>
        <v>10.758300176118945</v>
      </c>
      <c r="K143" s="165">
        <f t="shared" si="272"/>
        <v>11.559190239681271</v>
      </c>
      <c r="M143" s="30">
        <f t="shared" si="198"/>
        <v>7.4443922408869503E-2</v>
      </c>
    </row>
    <row r="144" spans="1:13" ht="20.100000000000001" customHeight="1" thickBot="1" x14ac:dyDescent="0.3">
      <c r="A144" s="31"/>
      <c r="B144" s="25" t="s">
        <v>36</v>
      </c>
      <c r="C144" s="232">
        <f t="shared" ref="C144:K144" si="274">C96/C48</f>
        <v>3.2123307365165226</v>
      </c>
      <c r="D144" s="29">
        <f t="shared" si="274"/>
        <v>3.4169911944004991</v>
      </c>
      <c r="E144" s="29">
        <f t="shared" si="274"/>
        <v>3.594888865750693</v>
      </c>
      <c r="F144" s="29">
        <f>F96/F48</f>
        <v>3.6577742806699343</v>
      </c>
      <c r="G144" s="29">
        <f>G96/G48</f>
        <v>3.7299053053651443</v>
      </c>
      <c r="H144" s="29">
        <f t="shared" ref="H144" si="275">H96/H48</f>
        <v>3.9194899257897591</v>
      </c>
      <c r="I144" s="233">
        <f t="shared" si="274"/>
        <v>4.1412464883103928</v>
      </c>
      <c r="J144" s="41">
        <f t="shared" si="274"/>
        <v>3.96672344214246</v>
      </c>
      <c r="K144" s="234">
        <f t="shared" si="274"/>
        <v>4.1687175204682081</v>
      </c>
      <c r="M144" s="34">
        <f t="shared" si="198"/>
        <v>5.0922148032747513E-2</v>
      </c>
    </row>
    <row r="146" spans="1:1" ht="15.75" x14ac:dyDescent="0.25">
      <c r="A146" s="99" t="s">
        <v>39</v>
      </c>
    </row>
  </sheetData>
  <mergeCells count="49">
    <mergeCell ref="F101:F102"/>
    <mergeCell ref="F5:F6"/>
    <mergeCell ref="P5:P6"/>
    <mergeCell ref="F53:F54"/>
    <mergeCell ref="P53:P54"/>
    <mergeCell ref="H5:H6"/>
    <mergeCell ref="I5:I6"/>
    <mergeCell ref="J5:K5"/>
    <mergeCell ref="G5:G6"/>
    <mergeCell ref="G53:G54"/>
    <mergeCell ref="G101:G102"/>
    <mergeCell ref="A5:B6"/>
    <mergeCell ref="C5:C6"/>
    <mergeCell ref="D5:D6"/>
    <mergeCell ref="E5:E6"/>
    <mergeCell ref="C53:C54"/>
    <mergeCell ref="D53:D54"/>
    <mergeCell ref="E53:E54"/>
    <mergeCell ref="A46:B46"/>
    <mergeCell ref="W5:X5"/>
    <mergeCell ref="W53:X53"/>
    <mergeCell ref="M5:M6"/>
    <mergeCell ref="N5:N6"/>
    <mergeCell ref="O5:O6"/>
    <mergeCell ref="O53:O54"/>
    <mergeCell ref="T5:U5"/>
    <mergeCell ref="T53:U53"/>
    <mergeCell ref="S5:S6"/>
    <mergeCell ref="S53:S54"/>
    <mergeCell ref="R5:R6"/>
    <mergeCell ref="R53:R54"/>
    <mergeCell ref="Q5:Q6"/>
    <mergeCell ref="Q53:Q54"/>
    <mergeCell ref="A142:B142"/>
    <mergeCell ref="I101:I102"/>
    <mergeCell ref="M53:M54"/>
    <mergeCell ref="N53:N54"/>
    <mergeCell ref="M101:M102"/>
    <mergeCell ref="A101:B102"/>
    <mergeCell ref="C101:C102"/>
    <mergeCell ref="D101:D102"/>
    <mergeCell ref="E101:E102"/>
    <mergeCell ref="A53:B54"/>
    <mergeCell ref="J53:K53"/>
    <mergeCell ref="A94:B94"/>
    <mergeCell ref="J101:K101"/>
    <mergeCell ref="I53:I54"/>
    <mergeCell ref="H53:H54"/>
    <mergeCell ref="H101:H10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E6F98C94-67CC-4719-934A-D84BF0AD94D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M103:M105</xm:sqref>
        </x14:conditionalFormatting>
        <x14:conditionalFormatting xmlns:xm="http://schemas.microsoft.com/office/excel/2006/main">
          <x14:cfRule type="iconSet" priority="12" id="{BB87E9FB-B0E0-4235-AF79-6660D61AA1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M106:M108</xm:sqref>
        </x14:conditionalFormatting>
        <x14:conditionalFormatting xmlns:xm="http://schemas.microsoft.com/office/excel/2006/main">
          <x14:cfRule type="iconSet" priority="11" id="{55239462-DFFC-4EFA-AFBB-819D22BFD1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M109:M111</xm:sqref>
        </x14:conditionalFormatting>
        <x14:conditionalFormatting xmlns:xm="http://schemas.microsoft.com/office/excel/2006/main">
          <x14:cfRule type="iconSet" priority="10" id="{2381B9AA-A1BF-4CCF-B057-5FABB04A6B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M112:M114</xm:sqref>
        </x14:conditionalFormatting>
        <x14:conditionalFormatting xmlns:xm="http://schemas.microsoft.com/office/excel/2006/main">
          <x14:cfRule type="iconSet" priority="9" id="{8A88637D-74DC-46FD-A20C-4D3970E7ED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M115:M117</xm:sqref>
        </x14:conditionalFormatting>
        <x14:conditionalFormatting xmlns:xm="http://schemas.microsoft.com/office/excel/2006/main">
          <x14:cfRule type="iconSet" priority="8" id="{D0081677-52D5-47DD-8C52-A7E95E7B92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M118:M120</xm:sqref>
        </x14:conditionalFormatting>
        <x14:conditionalFormatting xmlns:xm="http://schemas.microsoft.com/office/excel/2006/main">
          <x14:cfRule type="iconSet" priority="7" id="{9756F955-5E15-42B3-8CF7-02F15AC6925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M121:M123</xm:sqref>
        </x14:conditionalFormatting>
        <x14:conditionalFormatting xmlns:xm="http://schemas.microsoft.com/office/excel/2006/main">
          <x14:cfRule type="iconSet" priority="6" id="{27FD4812-A3F7-419F-8AAE-A6F979CA34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M124:M126</xm:sqref>
        </x14:conditionalFormatting>
        <x14:conditionalFormatting xmlns:xm="http://schemas.microsoft.com/office/excel/2006/main">
          <x14:cfRule type="iconSet" priority="5" id="{A3EF3470-2124-4ECE-A3C7-4AA8E179E9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M127:M129</xm:sqref>
        </x14:conditionalFormatting>
        <x14:conditionalFormatting xmlns:xm="http://schemas.microsoft.com/office/excel/2006/main">
          <x14:cfRule type="iconSet" priority="4" id="{5258FB97-008F-4B74-8B34-121420F87FE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M130:M132</xm:sqref>
        </x14:conditionalFormatting>
        <x14:conditionalFormatting xmlns:xm="http://schemas.microsoft.com/office/excel/2006/main">
          <x14:cfRule type="iconSet" priority="3" id="{927DBC62-7CDE-426A-B214-38431987B7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M133:M135</xm:sqref>
        </x14:conditionalFormatting>
        <x14:conditionalFormatting xmlns:xm="http://schemas.microsoft.com/office/excel/2006/main">
          <x14:cfRule type="iconSet" priority="2" id="{6372F475-02B4-45A3-9B51-6B9A66F476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M136:M138</xm:sqref>
        </x14:conditionalFormatting>
        <x14:conditionalFormatting xmlns:xm="http://schemas.microsoft.com/office/excel/2006/main">
          <x14:cfRule type="iconSet" priority="1" id="{D4BC6856-B432-41DE-A037-FA68CBC86D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M139:M141</xm:sqref>
        </x14:conditionalFormatting>
        <x14:conditionalFormatting xmlns:xm="http://schemas.microsoft.com/office/excel/2006/main">
          <x14:cfRule type="iconSet" priority="13" id="{97B34DEA-A8E5-4E31-8747-44DEC5247EF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M142:M144</xm:sqref>
        </x14:conditionalFormatting>
        <x14:conditionalFormatting xmlns:xm="http://schemas.microsoft.com/office/excel/2006/main">
          <x14:cfRule type="iconSet" priority="56" id="{B89DC494-E00C-453F-9D1B-467F3600657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W46:W48</xm:sqref>
        </x14:conditionalFormatting>
        <x14:conditionalFormatting xmlns:xm="http://schemas.microsoft.com/office/excel/2006/main">
          <x14:cfRule type="iconSet" priority="27" id="{AA273CAF-4DA2-47BC-9F15-BEF45BC295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W94:W96</xm:sqref>
        </x14:conditionalFormatting>
        <x14:conditionalFormatting xmlns:xm="http://schemas.microsoft.com/office/excel/2006/main">
          <x14:cfRule type="iconSet" priority="73" id="{005DBB5F-2208-4D02-A185-7018240489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W7:X9 X46:X48</xm:sqref>
        </x14:conditionalFormatting>
        <x14:conditionalFormatting xmlns:xm="http://schemas.microsoft.com/office/excel/2006/main">
          <x14:cfRule type="iconSet" priority="54" id="{0A790B21-31AD-4D82-9EEF-8BCBF04AE1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W10:X12</xm:sqref>
        </x14:conditionalFormatting>
        <x14:conditionalFormatting xmlns:xm="http://schemas.microsoft.com/office/excel/2006/main">
          <x14:cfRule type="iconSet" priority="53" id="{DBB98915-B8F1-4A2A-ABB8-6FBAAB6DC9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W13:X15</xm:sqref>
        </x14:conditionalFormatting>
        <x14:conditionalFormatting xmlns:xm="http://schemas.microsoft.com/office/excel/2006/main">
          <x14:cfRule type="iconSet" priority="52" id="{C5FD3042-E8C4-478C-B6BF-68686AF60D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W16:X18</xm:sqref>
        </x14:conditionalFormatting>
        <x14:conditionalFormatting xmlns:xm="http://schemas.microsoft.com/office/excel/2006/main">
          <x14:cfRule type="iconSet" priority="51" id="{DDA3B1CF-E5B9-454C-8C41-9956805BD7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W19:X21</xm:sqref>
        </x14:conditionalFormatting>
        <x14:conditionalFormatting xmlns:xm="http://schemas.microsoft.com/office/excel/2006/main">
          <x14:cfRule type="iconSet" priority="50" id="{6E6BCC7D-F7BD-4CB5-8FC7-0B7DFF69BC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W22:X24</xm:sqref>
        </x14:conditionalFormatting>
        <x14:conditionalFormatting xmlns:xm="http://schemas.microsoft.com/office/excel/2006/main">
          <x14:cfRule type="iconSet" priority="49" id="{9F103001-FA03-438C-BE32-FB5066EDE0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W25:X27</xm:sqref>
        </x14:conditionalFormatting>
        <x14:conditionalFormatting xmlns:xm="http://schemas.microsoft.com/office/excel/2006/main">
          <x14:cfRule type="iconSet" priority="48" id="{FF065478-C602-4A47-AC22-EC8B207B81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W28:X30</xm:sqref>
        </x14:conditionalFormatting>
        <x14:conditionalFormatting xmlns:xm="http://schemas.microsoft.com/office/excel/2006/main">
          <x14:cfRule type="iconSet" priority="47" id="{09B19BEA-CBBA-404E-855D-762295A6A7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W31:X33</xm:sqref>
        </x14:conditionalFormatting>
        <x14:conditionalFormatting xmlns:xm="http://schemas.microsoft.com/office/excel/2006/main">
          <x14:cfRule type="iconSet" priority="46" id="{1560CF8E-087B-41D3-B0AA-2A3D8D530C1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W34:X36</xm:sqref>
        </x14:conditionalFormatting>
        <x14:conditionalFormatting xmlns:xm="http://schemas.microsoft.com/office/excel/2006/main">
          <x14:cfRule type="iconSet" priority="45" id="{9EACDE8C-C411-4E94-BE2C-94F5AC788D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W37:X39</xm:sqref>
        </x14:conditionalFormatting>
        <x14:conditionalFormatting xmlns:xm="http://schemas.microsoft.com/office/excel/2006/main">
          <x14:cfRule type="iconSet" priority="44" id="{DEC8A12E-351A-478C-81AD-9A6BE6E3C5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W40:X42</xm:sqref>
        </x14:conditionalFormatting>
        <x14:conditionalFormatting xmlns:xm="http://schemas.microsoft.com/office/excel/2006/main">
          <x14:cfRule type="iconSet" priority="43" id="{E5B318DB-759F-4E1F-853F-3F3FC14B29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W43:X45</xm:sqref>
        </x14:conditionalFormatting>
        <x14:conditionalFormatting xmlns:xm="http://schemas.microsoft.com/office/excel/2006/main">
          <x14:cfRule type="iconSet" priority="28" id="{F2E88448-8DC0-439A-8F0B-907F6BF02F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W55:X57 X94:X96</xm:sqref>
        </x14:conditionalFormatting>
        <x14:conditionalFormatting xmlns:xm="http://schemas.microsoft.com/office/excel/2006/main">
          <x14:cfRule type="iconSet" priority="26" id="{326C8CD9-8C90-4902-BAA7-4FE40BBC0D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W58:X60</xm:sqref>
        </x14:conditionalFormatting>
        <x14:conditionalFormatting xmlns:xm="http://schemas.microsoft.com/office/excel/2006/main">
          <x14:cfRule type="iconSet" priority="25" id="{A3F59114-BB2D-4DB8-91CC-D83DF86C930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W61:X63</xm:sqref>
        </x14:conditionalFormatting>
        <x14:conditionalFormatting xmlns:xm="http://schemas.microsoft.com/office/excel/2006/main">
          <x14:cfRule type="iconSet" priority="24" id="{2EB2552C-A48C-4221-9AB4-7C58ABA230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W64:X66</xm:sqref>
        </x14:conditionalFormatting>
        <x14:conditionalFormatting xmlns:xm="http://schemas.microsoft.com/office/excel/2006/main">
          <x14:cfRule type="iconSet" priority="23" id="{6E925F3C-6511-4499-80F8-2608A3907A6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W67:X69</xm:sqref>
        </x14:conditionalFormatting>
        <x14:conditionalFormatting xmlns:xm="http://schemas.microsoft.com/office/excel/2006/main">
          <x14:cfRule type="iconSet" priority="22" id="{23E2DD15-8214-45B1-A93E-EE3A933478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W70:X72</xm:sqref>
        </x14:conditionalFormatting>
        <x14:conditionalFormatting xmlns:xm="http://schemas.microsoft.com/office/excel/2006/main">
          <x14:cfRule type="iconSet" priority="21" id="{66E4F2AE-F3B1-4959-B7FC-0972A3813F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W73:X75</xm:sqref>
        </x14:conditionalFormatting>
        <x14:conditionalFormatting xmlns:xm="http://schemas.microsoft.com/office/excel/2006/main">
          <x14:cfRule type="iconSet" priority="20" id="{6F095901-708F-4488-81D4-539B1139EF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W76:X78</xm:sqref>
        </x14:conditionalFormatting>
        <x14:conditionalFormatting xmlns:xm="http://schemas.microsoft.com/office/excel/2006/main">
          <x14:cfRule type="iconSet" priority="19" id="{000E3292-A1DC-4EF8-9F30-906633E3F6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W79:X81</xm:sqref>
        </x14:conditionalFormatting>
        <x14:conditionalFormatting xmlns:xm="http://schemas.microsoft.com/office/excel/2006/main">
          <x14:cfRule type="iconSet" priority="18" id="{6C431D81-97D9-40AC-98CA-C0E8F4DD66A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W82:X84</xm:sqref>
        </x14:conditionalFormatting>
        <x14:conditionalFormatting xmlns:xm="http://schemas.microsoft.com/office/excel/2006/main">
          <x14:cfRule type="iconSet" priority="17" id="{06E76055-1F52-499A-A02D-6498E4D6E8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W85:X87</xm:sqref>
        </x14:conditionalFormatting>
        <x14:conditionalFormatting xmlns:xm="http://schemas.microsoft.com/office/excel/2006/main">
          <x14:cfRule type="iconSet" priority="16" id="{D7EC5D78-62CC-4852-BE0F-071ED5CA3B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W88:X90</xm:sqref>
        </x14:conditionalFormatting>
        <x14:conditionalFormatting xmlns:xm="http://schemas.microsoft.com/office/excel/2006/main">
          <x14:cfRule type="iconSet" priority="15" id="{46C637AF-D43C-418E-B2DF-567FD6E89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W91:X93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>
    <pageSetUpPr fitToPage="1"/>
  </sheetPr>
  <dimension ref="A1:AA119"/>
  <sheetViews>
    <sheetView showGridLines="0" workbookViewId="0">
      <selection activeCell="M116" sqref="M116"/>
    </sheetView>
  </sheetViews>
  <sheetFormatPr defaultRowHeight="15" x14ac:dyDescent="0.25"/>
  <cols>
    <col min="1" max="1" width="2.85546875" customWidth="1"/>
    <col min="2" max="2" width="23" customWidth="1"/>
    <col min="3" max="5" width="12" customWidth="1"/>
    <col min="6" max="6" width="12.7109375" customWidth="1"/>
    <col min="7" max="8" width="12" customWidth="1"/>
    <col min="9" max="11" width="12.42578125" customWidth="1"/>
    <col min="12" max="12" width="2.5703125" customWidth="1"/>
    <col min="13" max="14" width="10.28515625" customWidth="1"/>
    <col min="15" max="18" width="11.140625" customWidth="1"/>
    <col min="19" max="21" width="11.7109375" customWidth="1"/>
    <col min="22" max="22" width="2.5703125" customWidth="1"/>
    <col min="23" max="24" width="11.140625" customWidth="1"/>
    <col min="25" max="26" width="10.28515625" customWidth="1"/>
    <col min="27" max="27" width="1.85546875" customWidth="1"/>
    <col min="31" max="31" width="11.5703125" customWidth="1"/>
  </cols>
  <sheetData>
    <row r="1" spans="1:27" x14ac:dyDescent="0.25">
      <c r="A1" s="1" t="s">
        <v>72</v>
      </c>
    </row>
    <row r="2" spans="1:27" x14ac:dyDescent="0.25">
      <c r="A2" s="1"/>
    </row>
    <row r="3" spans="1:27" x14ac:dyDescent="0.25">
      <c r="A3" s="1" t="s">
        <v>22</v>
      </c>
      <c r="M3" s="1" t="s">
        <v>24</v>
      </c>
      <c r="W3" s="1" t="str">
        <f>'7'!W3</f>
        <v>VARIAÇÃO (JAN-MAR)</v>
      </c>
    </row>
    <row r="4" spans="1:27" ht="15.75" thickBot="1" x14ac:dyDescent="0.3"/>
    <row r="5" spans="1:27" ht="24" customHeight="1" x14ac:dyDescent="0.25">
      <c r="A5" s="395" t="s">
        <v>79</v>
      </c>
      <c r="B5" s="429"/>
      <c r="C5" s="397">
        <v>2016</v>
      </c>
      <c r="D5" s="392">
        <v>2017</v>
      </c>
      <c r="E5" s="392">
        <v>2018</v>
      </c>
      <c r="F5" s="392">
        <v>2019</v>
      </c>
      <c r="G5" s="392">
        <v>2020</v>
      </c>
      <c r="H5" s="392">
        <v>2021</v>
      </c>
      <c r="I5" s="401">
        <v>2022</v>
      </c>
      <c r="J5" s="403" t="s">
        <v>90</v>
      </c>
      <c r="K5" s="404"/>
      <c r="M5" s="423">
        <v>2016</v>
      </c>
      <c r="N5" s="392">
        <v>2017</v>
      </c>
      <c r="O5" s="392">
        <v>2018</v>
      </c>
      <c r="P5" s="392">
        <v>2019</v>
      </c>
      <c r="Q5" s="392">
        <v>2020</v>
      </c>
      <c r="R5" s="392">
        <v>2021</v>
      </c>
      <c r="S5" s="401">
        <v>2022</v>
      </c>
      <c r="T5" s="403" t="str">
        <f>J5</f>
        <v>janeiro - março</v>
      </c>
      <c r="U5" s="404"/>
      <c r="W5" s="427" t="s">
        <v>91</v>
      </c>
      <c r="X5" s="428"/>
    </row>
    <row r="6" spans="1:27" ht="20.25" customHeight="1" thickBot="1" x14ac:dyDescent="0.3">
      <c r="A6" s="396"/>
      <c r="B6" s="430"/>
      <c r="C6" s="411"/>
      <c r="D6" s="394"/>
      <c r="E6" s="394"/>
      <c r="F6" s="394"/>
      <c r="G6" s="394"/>
      <c r="H6" s="394"/>
      <c r="I6" s="420"/>
      <c r="J6" s="167">
        <v>2022</v>
      </c>
      <c r="K6" s="169">
        <v>2023</v>
      </c>
      <c r="M6" s="424"/>
      <c r="N6" s="394"/>
      <c r="O6" s="394"/>
      <c r="P6" s="394"/>
      <c r="Q6" s="394"/>
      <c r="R6" s="394"/>
      <c r="S6" s="420"/>
      <c r="T6" s="167">
        <v>2022</v>
      </c>
      <c r="U6" s="169">
        <v>2023</v>
      </c>
      <c r="W6" s="131" t="s">
        <v>0</v>
      </c>
      <c r="X6" s="38" t="s">
        <v>38</v>
      </c>
    </row>
    <row r="7" spans="1:27" ht="20.100000000000001" customHeight="1" thickBot="1" x14ac:dyDescent="0.3">
      <c r="A7" s="5" t="s">
        <v>37</v>
      </c>
      <c r="B7" s="6"/>
      <c r="C7" s="13">
        <f>SUM(C8:C17)</f>
        <v>73589682</v>
      </c>
      <c r="D7" s="14">
        <f>SUM(D8:D17)</f>
        <v>80208943</v>
      </c>
      <c r="E7" s="14">
        <v>81369316</v>
      </c>
      <c r="F7" s="36">
        <v>89195523</v>
      </c>
      <c r="G7" s="36">
        <v>49337605</v>
      </c>
      <c r="H7" s="36">
        <v>45841593</v>
      </c>
      <c r="I7" s="15">
        <v>84172471</v>
      </c>
      <c r="J7" s="181">
        <v>17525583</v>
      </c>
      <c r="K7" s="180">
        <v>20846682</v>
      </c>
      <c r="L7" s="1"/>
      <c r="M7" s="135">
        <f>C7/C29</f>
        <v>0.28645210339566635</v>
      </c>
      <c r="N7" s="21">
        <f>D7/D29</f>
        <v>0.29996382809659872</v>
      </c>
      <c r="O7" s="21">
        <f>E7/E29</f>
        <v>0.30810715382130371</v>
      </c>
      <c r="P7" s="21">
        <f>F7/F29</f>
        <v>0.32051134028015688</v>
      </c>
      <c r="Q7" s="263">
        <f>G7/G29</f>
        <v>0.19675932743408217</v>
      </c>
      <c r="R7" s="263">
        <f>H7/H29</f>
        <v>0.17980831146725429</v>
      </c>
      <c r="S7" s="22">
        <f>I7/I29</f>
        <v>0.30076728495237126</v>
      </c>
      <c r="T7" s="20">
        <f>J7/J29</f>
        <v>0.27024575277245183</v>
      </c>
      <c r="U7" s="235">
        <f>K7/K29</f>
        <v>0.32081070148614399</v>
      </c>
      <c r="V7" s="1"/>
      <c r="W7" s="64">
        <f>(K7-J7)/J7</f>
        <v>0.18950005828622077</v>
      </c>
      <c r="X7" s="101">
        <f>(U7-T7)*100</f>
        <v>5.0564948713692157</v>
      </c>
      <c r="AA7" s="1"/>
    </row>
    <row r="8" spans="1:27" ht="20.100000000000001" customHeight="1" x14ac:dyDescent="0.25">
      <c r="A8" s="24"/>
      <c r="B8" s="144" t="s">
        <v>65</v>
      </c>
      <c r="C8" s="10">
        <v>37372619</v>
      </c>
      <c r="D8" s="11">
        <v>38873692</v>
      </c>
      <c r="E8" s="11">
        <v>39446321</v>
      </c>
      <c r="F8" s="35">
        <v>43511718</v>
      </c>
      <c r="G8" s="35">
        <v>24224823</v>
      </c>
      <c r="H8" s="35">
        <v>21788571</v>
      </c>
      <c r="I8" s="12">
        <v>41277661</v>
      </c>
      <c r="J8" s="10">
        <v>9125731</v>
      </c>
      <c r="K8" s="162">
        <v>10521734</v>
      </c>
      <c r="M8" s="77">
        <f t="shared" ref="M8:M17" si="0">C8/$C$7</f>
        <v>0.50785134524701436</v>
      </c>
      <c r="N8" s="18">
        <f t="shared" ref="N8:N17" si="1">D8/$D$7</f>
        <v>0.48465533325878635</v>
      </c>
      <c r="O8" s="18">
        <f t="shared" ref="O8:O17" si="2">E8/$E$7</f>
        <v>0.4847812779942749</v>
      </c>
      <c r="P8" s="37">
        <f>F8/$F$7</f>
        <v>0.4878240133195923</v>
      </c>
      <c r="Q8" s="37">
        <f>G8/$G$7</f>
        <v>0.49100119472763221</v>
      </c>
      <c r="R8" s="37">
        <f>H8/$H$7</f>
        <v>0.47530134914814154</v>
      </c>
      <c r="S8" s="19">
        <f t="shared" ref="S8:S17" si="3">I8/$I$7</f>
        <v>0.49039383672127196</v>
      </c>
      <c r="T8" s="96">
        <f>J8/$J$7</f>
        <v>0.52070912562509331</v>
      </c>
      <c r="U8" s="78">
        <f>K8/$K$7</f>
        <v>0.50471983982870749</v>
      </c>
      <c r="W8" s="107">
        <f t="shared" ref="W8:W39" si="4">(K8-J8)/J8</f>
        <v>0.15297437542263737</v>
      </c>
      <c r="X8" s="108">
        <f t="shared" ref="X8:X39" si="5">(U8-T8)*100</f>
        <v>-1.598928579638581</v>
      </c>
    </row>
    <row r="9" spans="1:27" ht="20.100000000000001" customHeight="1" x14ac:dyDescent="0.25">
      <c r="A9" s="24"/>
      <c r="B9" s="144" t="s">
        <v>66</v>
      </c>
      <c r="C9" s="10">
        <v>5996156</v>
      </c>
      <c r="D9" s="11">
        <v>7255381</v>
      </c>
      <c r="E9" s="11">
        <v>7833663</v>
      </c>
      <c r="F9" s="35">
        <v>8890691</v>
      </c>
      <c r="G9" s="35">
        <v>4710388</v>
      </c>
      <c r="H9" s="35">
        <v>4870698</v>
      </c>
      <c r="I9" s="12">
        <v>8616479</v>
      </c>
      <c r="J9" s="10">
        <v>1467895</v>
      </c>
      <c r="K9" s="162">
        <v>1835839</v>
      </c>
      <c r="M9" s="77">
        <f t="shared" ref="M9:M16" si="6">C9/$C$7</f>
        <v>8.1480933699373773E-2</v>
      </c>
      <c r="N9" s="18">
        <f t="shared" ref="N9:N16" si="7">D9/$D$7</f>
        <v>9.0456010622157176E-2</v>
      </c>
      <c r="O9" s="18">
        <f t="shared" ref="O9:O16" si="8">E9/$E$7</f>
        <v>9.6272936594428302E-2</v>
      </c>
      <c r="P9" s="37">
        <f t="shared" ref="P9:P17" si="9">F9/$F$7</f>
        <v>9.967642658477377E-2</v>
      </c>
      <c r="Q9" s="37">
        <f t="shared" ref="Q9:Q17" si="10">G9/$G$7</f>
        <v>9.5472571074335696E-2</v>
      </c>
      <c r="R9" s="37">
        <f t="shared" ref="R9:R16" si="11">H9/$H$7</f>
        <v>0.10625062702336718</v>
      </c>
      <c r="S9" s="19">
        <f t="shared" ref="S9:S16" si="12">I9/$I$7</f>
        <v>0.10236694845277858</v>
      </c>
      <c r="T9" s="96">
        <f t="shared" ref="T9:T16" si="13">J9/$J$7</f>
        <v>8.3757270728169214E-2</v>
      </c>
      <c r="U9" s="78">
        <f t="shared" ref="U9:U16" si="14">K9/$K$7</f>
        <v>8.8063846323362158E-2</v>
      </c>
      <c r="W9" s="146">
        <f t="shared" ref="W9:W17" si="15">(K9-J9)/J9</f>
        <v>0.2506609805197238</v>
      </c>
      <c r="X9" s="104">
        <f t="shared" ref="X9:X16" si="16">(U9-T9)*100</f>
        <v>0.43065755951929435</v>
      </c>
    </row>
    <row r="10" spans="1:27" ht="20.100000000000001" customHeight="1" x14ac:dyDescent="0.25">
      <c r="A10" s="24"/>
      <c r="B10" s="144" t="s">
        <v>73</v>
      </c>
      <c r="C10" s="10">
        <v>34002</v>
      </c>
      <c r="D10" s="11">
        <v>46873</v>
      </c>
      <c r="E10" s="11">
        <v>70780</v>
      </c>
      <c r="F10" s="35">
        <v>43940</v>
      </c>
      <c r="G10" s="35">
        <v>37473</v>
      </c>
      <c r="H10" s="35">
        <v>26994</v>
      </c>
      <c r="I10" s="12">
        <v>15529</v>
      </c>
      <c r="J10" s="10">
        <v>6716</v>
      </c>
      <c r="K10" s="162">
        <v>2969</v>
      </c>
      <c r="M10" s="77">
        <f t="shared" si="6"/>
        <v>4.6204847032767449E-4</v>
      </c>
      <c r="N10" s="18">
        <f t="shared" si="7"/>
        <v>5.843862074083186E-4</v>
      </c>
      <c r="O10" s="18">
        <f t="shared" si="8"/>
        <v>8.698610665474932E-4</v>
      </c>
      <c r="P10" s="37">
        <f t="shared" si="9"/>
        <v>4.9262562202813701E-4</v>
      </c>
      <c r="Q10" s="37">
        <f t="shared" si="10"/>
        <v>7.595220724637931E-4</v>
      </c>
      <c r="R10" s="37">
        <f t="shared" si="11"/>
        <v>5.8885388210658382E-4</v>
      </c>
      <c r="S10" s="19">
        <f t="shared" si="12"/>
        <v>1.8449024741117555E-4</v>
      </c>
      <c r="T10" s="96">
        <f t="shared" si="13"/>
        <v>3.8321121756691349E-4</v>
      </c>
      <c r="U10" s="78">
        <f t="shared" si="14"/>
        <v>1.424207459009544E-4</v>
      </c>
      <c r="W10" s="146">
        <f t="shared" si="15"/>
        <v>-0.55792138177486594</v>
      </c>
      <c r="X10" s="104">
        <f t="shared" si="16"/>
        <v>-2.407904716659591E-2</v>
      </c>
      <c r="AA10" s="1"/>
    </row>
    <row r="11" spans="1:27" ht="20.100000000000001" customHeight="1" x14ac:dyDescent="0.25">
      <c r="A11" s="24"/>
      <c r="B11" s="144" t="s">
        <v>67</v>
      </c>
      <c r="C11" s="10">
        <v>27432812</v>
      </c>
      <c r="D11" s="11">
        <v>30749453</v>
      </c>
      <c r="E11" s="11">
        <v>30888329</v>
      </c>
      <c r="F11" s="35">
        <v>33714237</v>
      </c>
      <c r="G11" s="35">
        <v>18372080</v>
      </c>
      <c r="H11" s="35">
        <v>17506826</v>
      </c>
      <c r="I11" s="12">
        <v>31228310</v>
      </c>
      <c r="J11" s="10">
        <v>6372591</v>
      </c>
      <c r="K11" s="162">
        <v>7488788</v>
      </c>
      <c r="M11" s="77">
        <f t="shared" si="6"/>
        <v>0.37278068411818926</v>
      </c>
      <c r="N11" s="18">
        <f t="shared" si="7"/>
        <v>0.38336688964969906</v>
      </c>
      <c r="O11" s="18">
        <f t="shared" si="8"/>
        <v>0.37960659519369683</v>
      </c>
      <c r="P11" s="37">
        <f t="shared" si="9"/>
        <v>0.37798126930653236</v>
      </c>
      <c r="Q11" s="37">
        <f t="shared" si="10"/>
        <v>0.37237478389962381</v>
      </c>
      <c r="R11" s="37">
        <f t="shared" si="11"/>
        <v>0.38189829048916341</v>
      </c>
      <c r="S11" s="19">
        <f t="shared" si="12"/>
        <v>0.37100384043614448</v>
      </c>
      <c r="T11" s="96">
        <f t="shared" si="13"/>
        <v>0.3636164913886174</v>
      </c>
      <c r="U11" s="78">
        <f t="shared" si="14"/>
        <v>0.35923165134864149</v>
      </c>
      <c r="W11" s="146">
        <f t="shared" si="15"/>
        <v>0.17515591381904158</v>
      </c>
      <c r="X11" s="104">
        <f t="shared" si="16"/>
        <v>-0.43848400399759124</v>
      </c>
    </row>
    <row r="12" spans="1:27" ht="20.100000000000001" customHeight="1" x14ac:dyDescent="0.25">
      <c r="A12" s="24"/>
      <c r="B12" t="s">
        <v>68</v>
      </c>
      <c r="C12" s="10">
        <v>2421840</v>
      </c>
      <c r="D12" s="11">
        <v>3115619</v>
      </c>
      <c r="E12" s="11">
        <v>2990272</v>
      </c>
      <c r="F12" s="35">
        <v>2675500</v>
      </c>
      <c r="G12" s="35">
        <v>1749341</v>
      </c>
      <c r="H12" s="35">
        <v>1424798</v>
      </c>
      <c r="I12" s="12">
        <v>2639194</v>
      </c>
      <c r="J12" s="10">
        <v>480501</v>
      </c>
      <c r="K12" s="162">
        <v>871611</v>
      </c>
      <c r="M12" s="77">
        <f t="shared" si="6"/>
        <v>3.2910048449455186E-2</v>
      </c>
      <c r="N12" s="18">
        <f t="shared" si="7"/>
        <v>3.8843785785831884E-2</v>
      </c>
      <c r="O12" s="18">
        <f t="shared" si="8"/>
        <v>3.6749381056613524E-2</v>
      </c>
      <c r="P12" s="37">
        <f t="shared" si="9"/>
        <v>2.9995900130548033E-2</v>
      </c>
      <c r="Q12" s="37">
        <f t="shared" si="10"/>
        <v>3.5456544759316956E-2</v>
      </c>
      <c r="R12" s="37">
        <f t="shared" si="11"/>
        <v>3.1080900700811161E-2</v>
      </c>
      <c r="S12" s="19">
        <f t="shared" si="12"/>
        <v>3.1354598108448067E-2</v>
      </c>
      <c r="T12" s="96">
        <f t="shared" si="13"/>
        <v>2.7417119304961209E-2</v>
      </c>
      <c r="U12" s="78">
        <f t="shared" si="14"/>
        <v>4.1810538482814678E-2</v>
      </c>
      <c r="W12" s="146">
        <f t="shared" si="15"/>
        <v>0.81396292619578314</v>
      </c>
      <c r="X12" s="104">
        <f t="shared" si="16"/>
        <v>1.4393419177853468</v>
      </c>
    </row>
    <row r="13" spans="1:27" ht="20.100000000000001" customHeight="1" x14ac:dyDescent="0.25">
      <c r="A13" s="24"/>
      <c r="B13" s="144" t="s">
        <v>84</v>
      </c>
      <c r="C13" s="10"/>
      <c r="D13" s="11"/>
      <c r="E13" s="11"/>
      <c r="F13" s="35">
        <v>0</v>
      </c>
      <c r="G13" s="35">
        <v>0</v>
      </c>
      <c r="H13" s="35">
        <v>6760</v>
      </c>
      <c r="I13" s="12">
        <v>5688</v>
      </c>
      <c r="J13" s="10">
        <v>1023</v>
      </c>
      <c r="K13" s="162">
        <v>1063</v>
      </c>
      <c r="M13" s="77">
        <f t="shared" si="6"/>
        <v>0</v>
      </c>
      <c r="N13" s="18">
        <f t="shared" si="7"/>
        <v>0</v>
      </c>
      <c r="O13" s="18">
        <f t="shared" si="8"/>
        <v>0</v>
      </c>
      <c r="P13" s="37">
        <f t="shared" si="9"/>
        <v>0</v>
      </c>
      <c r="Q13" s="37">
        <f t="shared" si="10"/>
        <v>0</v>
      </c>
      <c r="R13" s="37">
        <f t="shared" si="11"/>
        <v>1.4746433440914673E-4</v>
      </c>
      <c r="S13" s="19">
        <f t="shared" si="12"/>
        <v>6.7575537850136298E-5</v>
      </c>
      <c r="T13" s="96">
        <f t="shared" si="13"/>
        <v>5.8371809942071542E-5</v>
      </c>
      <c r="U13" s="78">
        <f t="shared" si="14"/>
        <v>5.0991328020449487E-5</v>
      </c>
      <c r="W13" s="146">
        <f t="shared" si="15"/>
        <v>3.9100684261974585E-2</v>
      </c>
      <c r="X13" s="104">
        <f t="shared" si="16"/>
        <v>-7.3804819216220546E-4</v>
      </c>
    </row>
    <row r="14" spans="1:27" ht="20.100000000000001" customHeight="1" x14ac:dyDescent="0.25">
      <c r="A14" s="24"/>
      <c r="B14" t="s">
        <v>69</v>
      </c>
      <c r="C14" s="10">
        <v>0</v>
      </c>
      <c r="D14" s="11">
        <v>0</v>
      </c>
      <c r="E14" s="11">
        <v>0</v>
      </c>
      <c r="F14" s="35">
        <v>1164</v>
      </c>
      <c r="G14" s="35">
        <v>537</v>
      </c>
      <c r="H14" s="35">
        <v>0</v>
      </c>
      <c r="I14" s="12">
        <v>0</v>
      </c>
      <c r="J14" s="10">
        <v>0</v>
      </c>
      <c r="K14" s="162">
        <v>0</v>
      </c>
      <c r="M14" s="77">
        <f t="shared" si="6"/>
        <v>0</v>
      </c>
      <c r="N14" s="18">
        <f t="shared" si="7"/>
        <v>0</v>
      </c>
      <c r="O14" s="18">
        <f t="shared" si="8"/>
        <v>0</v>
      </c>
      <c r="P14" s="37">
        <f t="shared" si="9"/>
        <v>1.3049982340481371E-5</v>
      </c>
      <c r="Q14" s="37">
        <f t="shared" si="10"/>
        <v>1.0884192696422942E-5</v>
      </c>
      <c r="R14" s="37">
        <f t="shared" si="11"/>
        <v>0</v>
      </c>
      <c r="S14" s="19">
        <f t="shared" si="12"/>
        <v>0</v>
      </c>
      <c r="T14" s="96">
        <f t="shared" si="13"/>
        <v>0</v>
      </c>
      <c r="U14" s="78">
        <f t="shared" si="14"/>
        <v>0</v>
      </c>
      <c r="W14" s="146"/>
      <c r="X14" s="104">
        <f t="shared" si="16"/>
        <v>0</v>
      </c>
      <c r="AA14" s="1"/>
    </row>
    <row r="15" spans="1:27" ht="20.100000000000001" customHeight="1" x14ac:dyDescent="0.25">
      <c r="A15" s="24"/>
      <c r="B15" s="144" t="s">
        <v>85</v>
      </c>
      <c r="C15" s="10"/>
      <c r="D15" s="11"/>
      <c r="E15" s="11"/>
      <c r="F15" s="35">
        <v>0</v>
      </c>
      <c r="G15" s="35">
        <v>0</v>
      </c>
      <c r="H15" s="35">
        <v>0</v>
      </c>
      <c r="I15" s="12">
        <v>0</v>
      </c>
      <c r="J15" s="10">
        <v>0</v>
      </c>
      <c r="K15" s="162">
        <v>0</v>
      </c>
      <c r="M15" s="77">
        <f t="shared" si="6"/>
        <v>0</v>
      </c>
      <c r="N15" s="18">
        <f t="shared" si="7"/>
        <v>0</v>
      </c>
      <c r="O15" s="18">
        <f t="shared" si="8"/>
        <v>0</v>
      </c>
      <c r="P15" s="37">
        <f t="shared" si="9"/>
        <v>0</v>
      </c>
      <c r="Q15" s="37">
        <f t="shared" si="10"/>
        <v>0</v>
      </c>
      <c r="R15" s="37">
        <f t="shared" si="11"/>
        <v>0</v>
      </c>
      <c r="S15" s="19">
        <f t="shared" si="12"/>
        <v>0</v>
      </c>
      <c r="T15" s="96">
        <f t="shared" si="13"/>
        <v>0</v>
      </c>
      <c r="U15" s="78">
        <f t="shared" si="14"/>
        <v>0</v>
      </c>
      <c r="W15" s="146"/>
      <c r="X15" s="104">
        <f t="shared" si="16"/>
        <v>0</v>
      </c>
      <c r="AA15" s="1"/>
    </row>
    <row r="16" spans="1:27" ht="20.100000000000001" customHeight="1" x14ac:dyDescent="0.25">
      <c r="A16" s="24"/>
      <c r="B16" t="s">
        <v>70</v>
      </c>
      <c r="C16" s="10">
        <v>0</v>
      </c>
      <c r="D16" s="11">
        <v>0</v>
      </c>
      <c r="E16" s="11">
        <v>0</v>
      </c>
      <c r="F16" s="35">
        <v>0</v>
      </c>
      <c r="G16" s="35"/>
      <c r="H16" s="35"/>
      <c r="I16" s="12"/>
      <c r="J16" s="10"/>
      <c r="K16" s="162"/>
      <c r="M16" s="77">
        <f t="shared" si="6"/>
        <v>0</v>
      </c>
      <c r="N16" s="18">
        <f t="shared" si="7"/>
        <v>0</v>
      </c>
      <c r="O16" s="18">
        <f t="shared" si="8"/>
        <v>0</v>
      </c>
      <c r="P16" s="37">
        <f t="shared" si="9"/>
        <v>0</v>
      </c>
      <c r="Q16" s="37">
        <f t="shared" si="10"/>
        <v>0</v>
      </c>
      <c r="R16" s="37">
        <f t="shared" si="11"/>
        <v>0</v>
      </c>
      <c r="S16" s="19">
        <f t="shared" si="12"/>
        <v>0</v>
      </c>
      <c r="T16" s="96">
        <f t="shared" si="13"/>
        <v>0</v>
      </c>
      <c r="U16" s="78">
        <f t="shared" si="14"/>
        <v>0</v>
      </c>
      <c r="W16" s="146"/>
      <c r="X16" s="104">
        <f t="shared" si="16"/>
        <v>0</v>
      </c>
    </row>
    <row r="17" spans="1:27" ht="20.100000000000001" customHeight="1" thickBot="1" x14ac:dyDescent="0.3">
      <c r="A17" s="24"/>
      <c r="B17" t="s">
        <v>71</v>
      </c>
      <c r="C17" s="10">
        <v>332253</v>
      </c>
      <c r="D17" s="11">
        <v>167925</v>
      </c>
      <c r="E17" s="11">
        <v>139951</v>
      </c>
      <c r="F17" s="35">
        <v>358273</v>
      </c>
      <c r="G17" s="35">
        <v>242963</v>
      </c>
      <c r="H17" s="35">
        <v>216946</v>
      </c>
      <c r="I17" s="12">
        <v>389610</v>
      </c>
      <c r="J17" s="10">
        <v>71126</v>
      </c>
      <c r="K17" s="162">
        <v>124678</v>
      </c>
      <c r="M17" s="77">
        <f t="shared" si="0"/>
        <v>4.5149400156396929E-3</v>
      </c>
      <c r="N17" s="18">
        <f t="shared" si="1"/>
        <v>2.093594476117208E-3</v>
      </c>
      <c r="O17" s="18">
        <f t="shared" si="2"/>
        <v>1.7199480944389406E-3</v>
      </c>
      <c r="P17" s="37">
        <f t="shared" si="9"/>
        <v>4.0167150541849505E-3</v>
      </c>
      <c r="Q17" s="37">
        <f t="shared" si="10"/>
        <v>4.9244992739311119E-3</v>
      </c>
      <c r="R17" s="37">
        <f t="shared" ref="R17" si="17">H17/$H$7</f>
        <v>4.7325144220009977E-3</v>
      </c>
      <c r="S17" s="19">
        <f t="shared" si="3"/>
        <v>4.6287104960955703E-3</v>
      </c>
      <c r="T17" s="96">
        <f t="shared" ref="T17" si="18">J17/$J$7</f>
        <v>4.0584099256498344E-3</v>
      </c>
      <c r="U17" s="78">
        <f t="shared" ref="U17" si="19">K17/$K$7</f>
        <v>5.9807119425527768E-3</v>
      </c>
      <c r="W17" s="146">
        <f t="shared" si="15"/>
        <v>0.75291735792818382</v>
      </c>
      <c r="X17" s="106">
        <f t="shared" si="5"/>
        <v>0.19223020169029426</v>
      </c>
    </row>
    <row r="18" spans="1:27" ht="20.100000000000001" customHeight="1" thickBot="1" x14ac:dyDescent="0.3">
      <c r="A18" s="5" t="s">
        <v>36</v>
      </c>
      <c r="B18" s="6"/>
      <c r="C18" s="13">
        <f>SUM(C19:C28)</f>
        <v>183310795</v>
      </c>
      <c r="D18" s="14">
        <f>SUM(D19:D28)</f>
        <v>187186441</v>
      </c>
      <c r="E18" s="14">
        <v>182724896</v>
      </c>
      <c r="F18" s="36">
        <v>189095794</v>
      </c>
      <c r="G18" s="36">
        <v>201413430</v>
      </c>
      <c r="H18" s="36">
        <v>209105426</v>
      </c>
      <c r="I18" s="15">
        <v>195686660</v>
      </c>
      <c r="J18" s="13">
        <v>47324957</v>
      </c>
      <c r="K18" s="161">
        <v>44134573</v>
      </c>
      <c r="L18" s="1"/>
      <c r="M18" s="135">
        <f>C18/C29</f>
        <v>0.71354789660433371</v>
      </c>
      <c r="N18" s="21">
        <f>D18/D29</f>
        <v>0.70003617190340128</v>
      </c>
      <c r="O18" s="21">
        <f>E18/E29</f>
        <v>0.69189284617869629</v>
      </c>
      <c r="P18" s="21">
        <f>F18/F29</f>
        <v>0.67948865971984318</v>
      </c>
      <c r="Q18" s="263">
        <f>G18/G29</f>
        <v>0.8032406725659178</v>
      </c>
      <c r="R18" s="263">
        <f>H18/H29</f>
        <v>0.82019168853274571</v>
      </c>
      <c r="S18" s="22">
        <f>I18/I29</f>
        <v>0.69923271504762874</v>
      </c>
      <c r="T18" s="20">
        <f>J18/J29</f>
        <v>0.72975424722754811</v>
      </c>
      <c r="U18" s="235">
        <f>K18/K29</f>
        <v>0.67918929851385601</v>
      </c>
      <c r="V18" s="1"/>
      <c r="W18" s="64">
        <f t="shared" si="4"/>
        <v>-6.7414408849859067E-2</v>
      </c>
      <c r="X18" s="101">
        <f t="shared" si="5"/>
        <v>-5.0564948713692104</v>
      </c>
      <c r="AA18" s="26"/>
    </row>
    <row r="19" spans="1:27" ht="20.100000000000001" customHeight="1" x14ac:dyDescent="0.25">
      <c r="A19" s="24"/>
      <c r="B19" t="s">
        <v>65</v>
      </c>
      <c r="C19" s="10">
        <v>63208159</v>
      </c>
      <c r="D19" s="11">
        <v>65750811</v>
      </c>
      <c r="E19" s="11">
        <v>62925601</v>
      </c>
      <c r="F19" s="35">
        <v>68442945</v>
      </c>
      <c r="G19" s="35">
        <v>75276705</v>
      </c>
      <c r="H19" s="35">
        <v>74756893</v>
      </c>
      <c r="I19" s="12">
        <v>67867172</v>
      </c>
      <c r="J19" s="10">
        <v>17485300</v>
      </c>
      <c r="K19" s="162">
        <v>16071631</v>
      </c>
      <c r="M19" s="77">
        <f t="shared" ref="M19:M28" si="20">C19/$C$18</f>
        <v>0.34481416656340397</v>
      </c>
      <c r="N19" s="18">
        <f t="shared" ref="N19:N28" si="21">D19/$D$18</f>
        <v>0.35125840658512225</v>
      </c>
      <c r="O19" s="18">
        <f t="shared" ref="O19:O28" si="22">E19/$E$18</f>
        <v>0.34437343994985775</v>
      </c>
      <c r="P19" s="37">
        <f>F19/$F$18</f>
        <v>0.36194853175845887</v>
      </c>
      <c r="Q19" s="37">
        <f>G19/$G$18</f>
        <v>0.37374223258101508</v>
      </c>
      <c r="R19" s="37">
        <f>H19/$H$18</f>
        <v>0.35750814519753304</v>
      </c>
      <c r="S19" s="19">
        <f t="shared" ref="S19:S28" si="23">I19/$I$18</f>
        <v>0.34681552641350205</v>
      </c>
      <c r="T19" s="96">
        <f>J19/$J$18</f>
        <v>0.36947313021330375</v>
      </c>
      <c r="U19" s="78">
        <f>K19/$K$18</f>
        <v>0.36415059459168214</v>
      </c>
      <c r="W19" s="107">
        <f t="shared" si="4"/>
        <v>-8.0848998873339323E-2</v>
      </c>
      <c r="X19" s="108">
        <f t="shared" si="5"/>
        <v>-0.53225356216216047</v>
      </c>
      <c r="AA19" s="2"/>
    </row>
    <row r="20" spans="1:27" ht="20.100000000000001" customHeight="1" x14ac:dyDescent="0.25">
      <c r="A20" s="24"/>
      <c r="B20" t="s">
        <v>66</v>
      </c>
      <c r="C20" s="10">
        <v>56768</v>
      </c>
      <c r="D20" s="11">
        <v>44015</v>
      </c>
      <c r="E20" s="11">
        <v>22043</v>
      </c>
      <c r="F20" s="35">
        <v>50944</v>
      </c>
      <c r="G20" s="35">
        <v>44500</v>
      </c>
      <c r="H20" s="35">
        <v>23703</v>
      </c>
      <c r="I20" s="12">
        <v>293466</v>
      </c>
      <c r="J20" s="10">
        <v>66729</v>
      </c>
      <c r="K20" s="162">
        <v>44037</v>
      </c>
      <c r="M20" s="77">
        <f t="shared" si="20"/>
        <v>3.0968170750664194E-4</v>
      </c>
      <c r="N20" s="18">
        <f t="shared" si="21"/>
        <v>2.3513989456105957E-4</v>
      </c>
      <c r="O20" s="18">
        <f t="shared" si="22"/>
        <v>1.2063490242730799E-4</v>
      </c>
      <c r="P20" s="37">
        <f t="shared" ref="P20:P28" si="24">F20/$F$18</f>
        <v>2.6940842481139478E-4</v>
      </c>
      <c r="Q20" s="37">
        <f t="shared" ref="Q20:Q28" si="25">G20/$G$18</f>
        <v>2.2093859381670824E-4</v>
      </c>
      <c r="R20" s="37">
        <f t="shared" ref="R20:R28" si="26">H20/$H$18</f>
        <v>1.1335430387157912E-4</v>
      </c>
      <c r="S20" s="19">
        <f t="shared" si="23"/>
        <v>1.4996729976381629E-3</v>
      </c>
      <c r="T20" s="96">
        <f t="shared" ref="T20:T28" si="27">J20/$J$18</f>
        <v>1.4100171290171485E-3</v>
      </c>
      <c r="U20" s="78">
        <f t="shared" ref="U20:U28" si="28">K20/$K$18</f>
        <v>9.9778919351955673E-4</v>
      </c>
      <c r="W20" s="146">
        <f t="shared" si="4"/>
        <v>-0.34006204199073864</v>
      </c>
      <c r="X20" s="104">
        <f t="shared" si="5"/>
        <v>-4.1222793549759176E-2</v>
      </c>
      <c r="AA20" s="2"/>
    </row>
    <row r="21" spans="1:27" ht="20.100000000000001" customHeight="1" x14ac:dyDescent="0.25">
      <c r="A21" s="24"/>
      <c r="B21" t="s">
        <v>73</v>
      </c>
      <c r="C21" s="10">
        <v>0</v>
      </c>
      <c r="D21" s="11">
        <v>0</v>
      </c>
      <c r="E21" s="11">
        <v>0</v>
      </c>
      <c r="F21" s="35">
        <v>194</v>
      </c>
      <c r="G21" s="35">
        <v>2024</v>
      </c>
      <c r="H21" s="35">
        <v>142</v>
      </c>
      <c r="I21" s="12">
        <v>0</v>
      </c>
      <c r="J21" s="10">
        <v>0</v>
      </c>
      <c r="K21" s="162">
        <v>0</v>
      </c>
      <c r="M21" s="77">
        <f t="shared" si="20"/>
        <v>0</v>
      </c>
      <c r="N21" s="18">
        <f t="shared" si="21"/>
        <v>0</v>
      </c>
      <c r="O21" s="18">
        <f t="shared" si="22"/>
        <v>0</v>
      </c>
      <c r="P21" s="37">
        <f t="shared" si="24"/>
        <v>1.0259350348109805E-6</v>
      </c>
      <c r="Q21" s="37">
        <f t="shared" si="25"/>
        <v>1.0048982334494775E-5</v>
      </c>
      <c r="R21" s="37">
        <f t="shared" si="26"/>
        <v>6.790832869157589E-7</v>
      </c>
      <c r="S21" s="19">
        <f t="shared" si="23"/>
        <v>0</v>
      </c>
      <c r="T21" s="96">
        <f t="shared" si="27"/>
        <v>0</v>
      </c>
      <c r="U21" s="78">
        <f t="shared" si="28"/>
        <v>0</v>
      </c>
      <c r="W21" s="146"/>
      <c r="X21" s="104">
        <f t="shared" si="5"/>
        <v>0</v>
      </c>
      <c r="AA21" s="26"/>
    </row>
    <row r="22" spans="1:27" ht="20.100000000000001" customHeight="1" x14ac:dyDescent="0.25">
      <c r="A22" s="24"/>
      <c r="B22" t="s">
        <v>67</v>
      </c>
      <c r="C22" s="10">
        <v>90178750</v>
      </c>
      <c r="D22" s="11">
        <v>92438841</v>
      </c>
      <c r="E22" s="11">
        <v>93287385</v>
      </c>
      <c r="F22" s="35">
        <v>95011875</v>
      </c>
      <c r="G22" s="35">
        <v>98720523</v>
      </c>
      <c r="H22" s="35">
        <v>105986396</v>
      </c>
      <c r="I22" s="12">
        <v>101191998</v>
      </c>
      <c r="J22" s="10">
        <v>23246291</v>
      </c>
      <c r="K22" s="162">
        <v>21760639</v>
      </c>
      <c r="M22" s="77">
        <f t="shared" si="20"/>
        <v>0.49194456878548803</v>
      </c>
      <c r="N22" s="18">
        <f t="shared" si="21"/>
        <v>0.49383299616236626</v>
      </c>
      <c r="O22" s="18">
        <f t="shared" si="22"/>
        <v>0.51053461811793832</v>
      </c>
      <c r="P22" s="37">
        <f t="shared" si="24"/>
        <v>0.50245366642052336</v>
      </c>
      <c r="Q22" s="37">
        <f t="shared" si="25"/>
        <v>0.49013873106674166</v>
      </c>
      <c r="R22" s="37">
        <f t="shared" si="26"/>
        <v>0.50685626876081158</v>
      </c>
      <c r="S22" s="19">
        <f t="shared" si="23"/>
        <v>0.51711239795293151</v>
      </c>
      <c r="T22" s="96">
        <f t="shared" si="27"/>
        <v>0.49120575006544642</v>
      </c>
      <c r="U22" s="78">
        <f t="shared" si="28"/>
        <v>0.49305198897018898</v>
      </c>
      <c r="W22" s="146">
        <f t="shared" si="4"/>
        <v>-6.3909205989032825E-2</v>
      </c>
      <c r="X22" s="104">
        <f t="shared" si="5"/>
        <v>0.18462389047425587</v>
      </c>
      <c r="AA22" s="2"/>
    </row>
    <row r="23" spans="1:27" ht="20.100000000000001" customHeight="1" x14ac:dyDescent="0.25">
      <c r="A23" s="24"/>
      <c r="B23" t="s">
        <v>68</v>
      </c>
      <c r="C23" s="10">
        <v>4165670</v>
      </c>
      <c r="D23" s="11">
        <v>4672073</v>
      </c>
      <c r="E23" s="11">
        <v>3977355</v>
      </c>
      <c r="F23" s="35">
        <v>3743966</v>
      </c>
      <c r="G23" s="35">
        <v>4230134</v>
      </c>
      <c r="H23" s="35">
        <v>4582037</v>
      </c>
      <c r="I23" s="12">
        <v>3982109</v>
      </c>
      <c r="J23" s="10">
        <v>902024</v>
      </c>
      <c r="K23" s="162">
        <v>828550</v>
      </c>
      <c r="M23" s="77">
        <f t="shared" si="20"/>
        <v>2.2724630047019325E-2</v>
      </c>
      <c r="N23" s="18">
        <f t="shared" si="21"/>
        <v>2.4959462742282706E-2</v>
      </c>
      <c r="O23" s="18">
        <f t="shared" si="22"/>
        <v>2.1766902524328158E-2</v>
      </c>
      <c r="P23" s="37">
        <f t="shared" si="24"/>
        <v>1.9799308703820243E-2</v>
      </c>
      <c r="Q23" s="37">
        <f t="shared" si="25"/>
        <v>2.1002243991376346E-2</v>
      </c>
      <c r="R23" s="37">
        <f t="shared" si="26"/>
        <v>2.1912568638941008E-2</v>
      </c>
      <c r="S23" s="19">
        <f t="shared" si="23"/>
        <v>2.0349414722495646E-2</v>
      </c>
      <c r="T23" s="96">
        <f t="shared" si="27"/>
        <v>1.9060218057884343E-2</v>
      </c>
      <c r="U23" s="78">
        <f t="shared" si="28"/>
        <v>1.877326421624154E-2</v>
      </c>
      <c r="W23" s="146">
        <f t="shared" si="4"/>
        <v>-8.1454595443136768E-2</v>
      </c>
      <c r="X23" s="104">
        <f t="shared" si="5"/>
        <v>-2.8695384164280358E-2</v>
      </c>
      <c r="AA23" s="2"/>
    </row>
    <row r="24" spans="1:27" ht="20.100000000000001" customHeight="1" x14ac:dyDescent="0.25">
      <c r="A24" s="24"/>
      <c r="B24" t="s">
        <v>84</v>
      </c>
      <c r="C24" s="10"/>
      <c r="D24" s="11"/>
      <c r="E24" s="11"/>
      <c r="F24" s="35">
        <v>0</v>
      </c>
      <c r="G24" s="35">
        <v>0</v>
      </c>
      <c r="H24" s="35">
        <v>18648</v>
      </c>
      <c r="I24" s="12">
        <v>28237</v>
      </c>
      <c r="J24" s="10">
        <v>6756</v>
      </c>
      <c r="K24" s="162">
        <v>3545</v>
      </c>
      <c r="M24" s="77">
        <f t="shared" ref="M24:M27" si="29">C24/$C$18</f>
        <v>0</v>
      </c>
      <c r="N24" s="18">
        <f t="shared" ref="N24:N27" si="30">D24/$D$18</f>
        <v>0</v>
      </c>
      <c r="O24" s="18">
        <f t="shared" ref="O24:O27" si="31">E24/$E$18</f>
        <v>0</v>
      </c>
      <c r="P24" s="37">
        <f t="shared" ref="P24:P27" si="32">F24/$F$18</f>
        <v>0</v>
      </c>
      <c r="Q24" s="37">
        <f t="shared" si="25"/>
        <v>0</v>
      </c>
      <c r="R24" s="37">
        <f t="shared" ref="R24:R27" si="33">H24/$H$18</f>
        <v>8.917989531271178E-5</v>
      </c>
      <c r="S24" s="19">
        <f t="shared" ref="S24:S27" si="34">I24/$I$18</f>
        <v>1.4429701033274317E-4</v>
      </c>
      <c r="T24" s="96">
        <f t="shared" ref="T24:T27" si="35">J24/$J$18</f>
        <v>1.4275765744488684E-4</v>
      </c>
      <c r="U24" s="78">
        <f t="shared" ref="U24:U27" si="36">K24/$K$18</f>
        <v>8.0322517224761645E-5</v>
      </c>
      <c r="W24" s="146">
        <f t="shared" ref="W24" si="37">(K24-J24)/J24</f>
        <v>-0.47528123149792778</v>
      </c>
      <c r="X24" s="104">
        <f t="shared" ref="X24:X27" si="38">(U24-T24)*100</f>
        <v>-6.2435140220125189E-3</v>
      </c>
      <c r="AA24" s="2"/>
    </row>
    <row r="25" spans="1:27" ht="20.100000000000001" customHeight="1" x14ac:dyDescent="0.25">
      <c r="A25" s="24"/>
      <c r="B25" t="s">
        <v>69</v>
      </c>
      <c r="C25" s="10">
        <v>0</v>
      </c>
      <c r="D25" s="11">
        <v>0</v>
      </c>
      <c r="E25" s="11">
        <v>266</v>
      </c>
      <c r="F25" s="35">
        <v>221</v>
      </c>
      <c r="G25" s="35">
        <v>39</v>
      </c>
      <c r="H25" s="35">
        <v>1021</v>
      </c>
      <c r="I25" s="12">
        <v>1182</v>
      </c>
      <c r="J25" s="10">
        <v>218</v>
      </c>
      <c r="K25" s="162">
        <v>111</v>
      </c>
      <c r="M25" s="77">
        <f t="shared" si="29"/>
        <v>0</v>
      </c>
      <c r="N25" s="18">
        <f t="shared" si="30"/>
        <v>0</v>
      </c>
      <c r="O25" s="18">
        <f t="shared" si="31"/>
        <v>1.455740327798572E-6</v>
      </c>
      <c r="P25" s="37">
        <f t="shared" si="32"/>
        <v>1.1687198076970449E-6</v>
      </c>
      <c r="Q25" s="37">
        <f t="shared" si="25"/>
        <v>1.9363157660340723E-7</v>
      </c>
      <c r="R25" s="37">
        <f t="shared" si="33"/>
        <v>4.882704478457675E-6</v>
      </c>
      <c r="S25" s="19">
        <f t="shared" si="34"/>
        <v>6.0402686621561222E-6</v>
      </c>
      <c r="T25" s="96">
        <f t="shared" si="35"/>
        <v>4.6064489820878234E-6</v>
      </c>
      <c r="U25" s="78">
        <f t="shared" si="36"/>
        <v>2.5150350950489538E-6</v>
      </c>
      <c r="W25" s="146"/>
      <c r="X25" s="104">
        <f t="shared" si="38"/>
        <v>-2.0914138870388696E-4</v>
      </c>
      <c r="AA25" s="26"/>
    </row>
    <row r="26" spans="1:27" ht="20.100000000000001" customHeight="1" x14ac:dyDescent="0.25">
      <c r="A26" s="24"/>
      <c r="B26" t="s">
        <v>85</v>
      </c>
      <c r="C26" s="10"/>
      <c r="D26" s="11"/>
      <c r="E26" s="11"/>
      <c r="F26" s="35">
        <v>0</v>
      </c>
      <c r="G26" s="35">
        <v>0</v>
      </c>
      <c r="H26" s="35">
        <v>11794</v>
      </c>
      <c r="I26" s="12">
        <v>32885</v>
      </c>
      <c r="J26" s="10">
        <v>7134</v>
      </c>
      <c r="K26" s="162">
        <v>7309</v>
      </c>
      <c r="M26" s="77">
        <f t="shared" si="29"/>
        <v>0</v>
      </c>
      <c r="N26" s="18">
        <f t="shared" si="30"/>
        <v>0</v>
      </c>
      <c r="O26" s="18">
        <f t="shared" si="31"/>
        <v>0</v>
      </c>
      <c r="P26" s="37">
        <f t="shared" si="32"/>
        <v>0</v>
      </c>
      <c r="Q26" s="37">
        <f t="shared" si="25"/>
        <v>0</v>
      </c>
      <c r="R26" s="37">
        <f t="shared" si="33"/>
        <v>5.6402171027355357E-5</v>
      </c>
      <c r="S26" s="19">
        <f t="shared" si="34"/>
        <v>1.680492681514417E-4</v>
      </c>
      <c r="T26" s="96">
        <f t="shared" si="35"/>
        <v>1.5074498641382813E-4</v>
      </c>
      <c r="U26" s="78">
        <f t="shared" si="36"/>
        <v>1.6560713071813338E-4</v>
      </c>
      <c r="W26" s="146"/>
      <c r="X26" s="104">
        <f t="shared" si="38"/>
        <v>1.4862144304305248E-3</v>
      </c>
      <c r="AA26" s="26"/>
    </row>
    <row r="27" spans="1:27" ht="20.100000000000001" customHeight="1" x14ac:dyDescent="0.25">
      <c r="A27" s="24"/>
      <c r="B27" t="s">
        <v>70</v>
      </c>
      <c r="C27" s="10">
        <v>0</v>
      </c>
      <c r="D27" s="11">
        <v>24</v>
      </c>
      <c r="E27" s="11">
        <v>29</v>
      </c>
      <c r="F27" s="35">
        <v>22</v>
      </c>
      <c r="G27" s="35"/>
      <c r="H27" s="35"/>
      <c r="I27" s="12"/>
      <c r="J27" s="10"/>
      <c r="K27" s="162"/>
      <c r="M27" s="77">
        <f t="shared" si="29"/>
        <v>0</v>
      </c>
      <c r="N27" s="18">
        <f t="shared" si="30"/>
        <v>1.2821441484642576E-7</v>
      </c>
      <c r="O27" s="18">
        <f t="shared" si="31"/>
        <v>1.5870853197803982E-7</v>
      </c>
      <c r="P27" s="37">
        <f t="shared" si="32"/>
        <v>1.1634314827753387E-7</v>
      </c>
      <c r="Q27" s="37">
        <f t="shared" si="25"/>
        <v>0</v>
      </c>
      <c r="R27" s="37">
        <f t="shared" si="33"/>
        <v>0</v>
      </c>
      <c r="S27" s="19">
        <f t="shared" si="34"/>
        <v>0</v>
      </c>
      <c r="T27" s="96">
        <f t="shared" si="35"/>
        <v>0</v>
      </c>
      <c r="U27" s="78">
        <f t="shared" si="36"/>
        <v>0</v>
      </c>
      <c r="W27" s="146"/>
      <c r="X27" s="104">
        <f t="shared" si="38"/>
        <v>0</v>
      </c>
      <c r="AA27" s="2"/>
    </row>
    <row r="28" spans="1:27" ht="20.100000000000001" customHeight="1" thickBot="1" x14ac:dyDescent="0.3">
      <c r="A28" s="24"/>
      <c r="B28" t="s">
        <v>71</v>
      </c>
      <c r="C28" s="32">
        <v>25701448</v>
      </c>
      <c r="D28" s="33">
        <v>24280677</v>
      </c>
      <c r="E28" s="33">
        <v>22512217</v>
      </c>
      <c r="F28" s="35">
        <v>21845627</v>
      </c>
      <c r="G28" s="35">
        <v>23139505</v>
      </c>
      <c r="H28" s="35">
        <v>23724792</v>
      </c>
      <c r="I28" s="12">
        <v>22289611</v>
      </c>
      <c r="J28" s="10">
        <v>5610505</v>
      </c>
      <c r="K28" s="162">
        <v>5418751</v>
      </c>
      <c r="M28" s="77">
        <f t="shared" si="20"/>
        <v>0.140206952896582</v>
      </c>
      <c r="N28" s="18">
        <f t="shared" si="21"/>
        <v>0.12971386640125285</v>
      </c>
      <c r="O28" s="18">
        <f t="shared" si="22"/>
        <v>0.12320279005658867</v>
      </c>
      <c r="P28" s="37">
        <f t="shared" si="24"/>
        <v>0.11552677369439535</v>
      </c>
      <c r="Q28" s="37">
        <f t="shared" si="25"/>
        <v>0.1148856111531391</v>
      </c>
      <c r="R28" s="37">
        <f t="shared" si="26"/>
        <v>0.11345851924473734</v>
      </c>
      <c r="S28" s="19">
        <f t="shared" si="23"/>
        <v>0.11390460136628629</v>
      </c>
      <c r="T28" s="96">
        <f t="shared" si="27"/>
        <v>0.11855277544150754</v>
      </c>
      <c r="U28" s="78">
        <f t="shared" si="28"/>
        <v>0.12277791834532986</v>
      </c>
      <c r="W28" s="109">
        <f t="shared" si="4"/>
        <v>-3.4177672063388231E-2</v>
      </c>
      <c r="X28" s="106">
        <f t="shared" si="5"/>
        <v>0.42251429038223237</v>
      </c>
    </row>
    <row r="29" spans="1:27" ht="20.100000000000001" customHeight="1" thickBot="1" x14ac:dyDescent="0.3">
      <c r="A29" s="74" t="s">
        <v>21</v>
      </c>
      <c r="B29" s="100"/>
      <c r="C29" s="149">
        <f t="shared" ref="C29:K29" si="39">C7+C18</f>
        <v>256900477</v>
      </c>
      <c r="D29" s="84">
        <f t="shared" si="39"/>
        <v>267395384</v>
      </c>
      <c r="E29" s="84">
        <f t="shared" si="39"/>
        <v>264094212</v>
      </c>
      <c r="F29" s="84">
        <f t="shared" si="39"/>
        <v>278291317</v>
      </c>
      <c r="G29" s="84">
        <f t="shared" si="39"/>
        <v>250751035</v>
      </c>
      <c r="H29" s="84">
        <f t="shared" si="39"/>
        <v>254947019</v>
      </c>
      <c r="I29" s="168">
        <f t="shared" si="39"/>
        <v>279859131</v>
      </c>
      <c r="J29" s="174">
        <f t="shared" si="39"/>
        <v>64850540</v>
      </c>
      <c r="K29" s="170">
        <f t="shared" si="39"/>
        <v>64981255</v>
      </c>
      <c r="M29" s="147">
        <f t="shared" ref="M29:U29" si="40">M7+M18</f>
        <v>1</v>
      </c>
      <c r="N29" s="150">
        <f t="shared" si="40"/>
        <v>1</v>
      </c>
      <c r="O29" s="150">
        <f t="shared" si="40"/>
        <v>1</v>
      </c>
      <c r="P29" s="150">
        <f t="shared" si="40"/>
        <v>1</v>
      </c>
      <c r="Q29" s="150">
        <f>Q7+Q18</f>
        <v>1</v>
      </c>
      <c r="R29" s="150">
        <f t="shared" si="40"/>
        <v>1</v>
      </c>
      <c r="S29" s="151">
        <f t="shared" si="40"/>
        <v>1</v>
      </c>
      <c r="T29" s="238">
        <f t="shared" si="40"/>
        <v>1</v>
      </c>
      <c r="U29" s="178">
        <f t="shared" si="40"/>
        <v>1</v>
      </c>
      <c r="W29" s="241">
        <f t="shared" si="4"/>
        <v>2.0156347194641711E-3</v>
      </c>
      <c r="X29" s="240">
        <f t="shared" si="5"/>
        <v>0</v>
      </c>
      <c r="AA29" s="1"/>
    </row>
    <row r="30" spans="1:27" ht="20.100000000000001" customHeight="1" x14ac:dyDescent="0.25">
      <c r="A30" s="24"/>
      <c r="B30" t="s">
        <v>65</v>
      </c>
      <c r="C30" s="10">
        <f>C8+C19</f>
        <v>100580778</v>
      </c>
      <c r="D30" s="10">
        <f t="shared" ref="D30:K30" si="41">D8+D19</f>
        <v>104624503</v>
      </c>
      <c r="E30" s="10">
        <f t="shared" si="41"/>
        <v>102371922</v>
      </c>
      <c r="F30" s="10">
        <f t="shared" si="41"/>
        <v>111954663</v>
      </c>
      <c r="G30" s="10">
        <f t="shared" ref="G30:H30" si="42">G8+G19</f>
        <v>99501528</v>
      </c>
      <c r="H30" s="10">
        <f t="shared" si="42"/>
        <v>96545464</v>
      </c>
      <c r="I30" s="10">
        <f t="shared" si="41"/>
        <v>109144833</v>
      </c>
      <c r="J30" s="10">
        <f t="shared" si="41"/>
        <v>26611031</v>
      </c>
      <c r="K30" s="162">
        <f t="shared" si="41"/>
        <v>26593365</v>
      </c>
      <c r="L30" s="2"/>
      <c r="M30" s="77">
        <f t="shared" ref="M30:M39" si="43">C30/$C$29</f>
        <v>0.39151650932901927</v>
      </c>
      <c r="N30" s="18">
        <f t="shared" ref="N30:N39" si="44">D30/$D$29</f>
        <v>0.39127265936647582</v>
      </c>
      <c r="O30" s="18">
        <f t="shared" ref="O30:O39" si="45">E30/$E$29</f>
        <v>0.38763409930392567</v>
      </c>
      <c r="P30" s="37">
        <f>F30/$F$29</f>
        <v>0.40229305106202795</v>
      </c>
      <c r="Q30" s="37">
        <f>G30/$G$29</f>
        <v>0.39681402710860197</v>
      </c>
      <c r="R30" s="37">
        <f>H30/$H$29</f>
        <v>0.37868834230220988</v>
      </c>
      <c r="S30" s="19">
        <f t="shared" ref="S30:S39" si="46">I30/$I$29</f>
        <v>0.3899991849828191</v>
      </c>
      <c r="T30" s="96">
        <f>J30/$J$29</f>
        <v>0.41034401563965389</v>
      </c>
      <c r="U30" s="78">
        <f>K30/$K$29</f>
        <v>0.40924671276355007</v>
      </c>
      <c r="W30" s="107">
        <f t="shared" si="4"/>
        <v>-6.6386003608804179E-4</v>
      </c>
      <c r="X30" s="108">
        <f t="shared" si="5"/>
        <v>-0.10973028761038228</v>
      </c>
    </row>
    <row r="31" spans="1:27" ht="20.100000000000001" customHeight="1" x14ac:dyDescent="0.25">
      <c r="A31" s="24"/>
      <c r="B31" t="s">
        <v>66</v>
      </c>
      <c r="C31" s="10">
        <f t="shared" ref="C31:K39" si="47">C9+C20</f>
        <v>6052924</v>
      </c>
      <c r="D31" s="10">
        <f t="shared" si="47"/>
        <v>7299396</v>
      </c>
      <c r="E31" s="10">
        <f t="shared" si="47"/>
        <v>7855706</v>
      </c>
      <c r="F31" s="10">
        <f t="shared" si="47"/>
        <v>8941635</v>
      </c>
      <c r="G31" s="10">
        <f t="shared" ref="G31:H31" si="48">G9+G20</f>
        <v>4754888</v>
      </c>
      <c r="H31" s="10">
        <f t="shared" si="48"/>
        <v>4894401</v>
      </c>
      <c r="I31" s="10">
        <f t="shared" si="47"/>
        <v>8909945</v>
      </c>
      <c r="J31" s="10">
        <f t="shared" si="47"/>
        <v>1534624</v>
      </c>
      <c r="K31" s="162">
        <f t="shared" si="47"/>
        <v>1879876</v>
      </c>
      <c r="L31" s="2"/>
      <c r="M31" s="77">
        <f t="shared" ref="M31:M38" si="49">C31/$C$29</f>
        <v>2.3561357575836654E-2</v>
      </c>
      <c r="N31" s="18">
        <f t="shared" ref="N31:N38" si="50">D31/$D$29</f>
        <v>2.7298137652219157E-2</v>
      </c>
      <c r="O31" s="18">
        <f t="shared" ref="O31:O38" si="51">E31/$E$29</f>
        <v>2.9745846910117061E-2</v>
      </c>
      <c r="P31" s="37">
        <f t="shared" ref="P31:P38" si="52">F31/$F$29</f>
        <v>3.2130485048514824E-2</v>
      </c>
      <c r="Q31" s="37">
        <f t="shared" ref="Q31:Q39" si="53">G31/$G$29</f>
        <v>1.8962585737681999E-2</v>
      </c>
      <c r="R31" s="37">
        <f t="shared" ref="R31:R38" si="54">H31/$H$29</f>
        <v>1.9197718095303559E-2</v>
      </c>
      <c r="S31" s="19">
        <f t="shared" ref="S31:S38" si="55">I31/$I$29</f>
        <v>3.1837249576823705E-2</v>
      </c>
      <c r="T31" s="96">
        <f t="shared" ref="T31:T38" si="56">J31/$J$29</f>
        <v>2.3664012666663993E-2</v>
      </c>
      <c r="U31" s="78">
        <f t="shared" ref="U31:U38" si="57">K31/$K$29</f>
        <v>2.8929512056977046E-2</v>
      </c>
      <c r="W31" s="146">
        <f t="shared" ref="W31:W38" si="58">(K31-J31)/J31</f>
        <v>0.22497497758408574</v>
      </c>
      <c r="X31" s="104">
        <f t="shared" ref="X31:X38" si="59">(U31-T31)*100</f>
        <v>0.52654993903130531</v>
      </c>
    </row>
    <row r="32" spans="1:27" ht="20.100000000000001" customHeight="1" x14ac:dyDescent="0.25">
      <c r="A32" s="24"/>
      <c r="B32" t="s">
        <v>73</v>
      </c>
      <c r="C32" s="10">
        <f t="shared" si="47"/>
        <v>34002</v>
      </c>
      <c r="D32" s="10">
        <f t="shared" si="47"/>
        <v>46873</v>
      </c>
      <c r="E32" s="10">
        <f t="shared" si="47"/>
        <v>70780</v>
      </c>
      <c r="F32" s="10">
        <f t="shared" si="47"/>
        <v>44134</v>
      </c>
      <c r="G32" s="10">
        <f t="shared" ref="G32:H32" si="60">G10+G21</f>
        <v>39497</v>
      </c>
      <c r="H32" s="10">
        <f t="shared" si="60"/>
        <v>27136</v>
      </c>
      <c r="I32" s="10">
        <f t="shared" si="47"/>
        <v>15529</v>
      </c>
      <c r="J32" s="10">
        <f t="shared" si="47"/>
        <v>6716</v>
      </c>
      <c r="K32" s="162">
        <f t="shared" si="47"/>
        <v>2969</v>
      </c>
      <c r="L32" s="2"/>
      <c r="M32" s="77">
        <f t="shared" si="49"/>
        <v>1.3235475619611248E-4</v>
      </c>
      <c r="N32" s="18">
        <f t="shared" si="50"/>
        <v>1.7529472386105215E-4</v>
      </c>
      <c r="O32" s="18">
        <f t="shared" si="51"/>
        <v>2.6801041743391182E-4</v>
      </c>
      <c r="P32" s="37">
        <f t="shared" si="52"/>
        <v>1.5858920959434749E-4</v>
      </c>
      <c r="Q32" s="37">
        <f t="shared" si="53"/>
        <v>1.5751480347827877E-4</v>
      </c>
      <c r="R32" s="37">
        <f t="shared" si="54"/>
        <v>1.0643780071027228E-4</v>
      </c>
      <c r="S32" s="19">
        <f t="shared" si="55"/>
        <v>5.5488630814050519E-5</v>
      </c>
      <c r="T32" s="96">
        <f t="shared" si="56"/>
        <v>1.0356120396221835E-4</v>
      </c>
      <c r="U32" s="78">
        <f t="shared" si="57"/>
        <v>4.5690099398665044E-5</v>
      </c>
      <c r="W32" s="146">
        <f t="shared" si="58"/>
        <v>-0.55792138177486594</v>
      </c>
      <c r="X32" s="104">
        <f t="shared" si="59"/>
        <v>-5.787110456355331E-3</v>
      </c>
      <c r="AA32" s="1"/>
    </row>
    <row r="33" spans="1:27" ht="20.100000000000001" customHeight="1" x14ac:dyDescent="0.25">
      <c r="A33" s="24"/>
      <c r="B33" t="s">
        <v>67</v>
      </c>
      <c r="C33" s="10">
        <f t="shared" si="47"/>
        <v>117611562</v>
      </c>
      <c r="D33" s="10">
        <f t="shared" si="47"/>
        <v>123188294</v>
      </c>
      <c r="E33" s="10">
        <f t="shared" si="47"/>
        <v>124175714</v>
      </c>
      <c r="F33" s="10">
        <f t="shared" si="47"/>
        <v>128726112</v>
      </c>
      <c r="G33" s="10">
        <f t="shared" ref="G33:H33" si="61">G11+G22</f>
        <v>117092603</v>
      </c>
      <c r="H33" s="10">
        <f t="shared" si="61"/>
        <v>123493222</v>
      </c>
      <c r="I33" s="10">
        <f t="shared" si="47"/>
        <v>132420308</v>
      </c>
      <c r="J33" s="10">
        <f t="shared" si="47"/>
        <v>29618882</v>
      </c>
      <c r="K33" s="162">
        <f t="shared" si="47"/>
        <v>29249427</v>
      </c>
      <c r="L33" s="2"/>
      <c r="M33" s="77">
        <f t="shared" si="49"/>
        <v>0.45780982337374171</v>
      </c>
      <c r="N33" s="18">
        <f t="shared" si="50"/>
        <v>0.46069715997790001</v>
      </c>
      <c r="O33" s="18">
        <f t="shared" si="51"/>
        <v>0.47019475761929991</v>
      </c>
      <c r="P33" s="37">
        <f t="shared" si="52"/>
        <v>0.46255885159363419</v>
      </c>
      <c r="Q33" s="37">
        <f t="shared" si="53"/>
        <v>0.46696757602615679</v>
      </c>
      <c r="R33" s="37">
        <f t="shared" si="54"/>
        <v>0.48438778568342467</v>
      </c>
      <c r="S33" s="19">
        <f t="shared" si="55"/>
        <v>0.47316772380030009</v>
      </c>
      <c r="T33" s="96">
        <f t="shared" si="56"/>
        <v>0.45672529480864771</v>
      </c>
      <c r="U33" s="78">
        <f t="shared" si="57"/>
        <v>0.45012099258470772</v>
      </c>
      <c r="W33" s="146">
        <f t="shared" si="58"/>
        <v>-1.2473630841299141E-2</v>
      </c>
      <c r="X33" s="104">
        <f t="shared" si="59"/>
        <v>-0.6604302223939984</v>
      </c>
    </row>
    <row r="34" spans="1:27" ht="20.100000000000001" customHeight="1" x14ac:dyDescent="0.25">
      <c r="A34" s="24"/>
      <c r="B34" t="s">
        <v>68</v>
      </c>
      <c r="C34" s="10">
        <f t="shared" si="47"/>
        <v>6587510</v>
      </c>
      <c r="D34" s="10">
        <f t="shared" si="47"/>
        <v>7787692</v>
      </c>
      <c r="E34" s="10">
        <f t="shared" si="47"/>
        <v>6967627</v>
      </c>
      <c r="F34" s="10">
        <f t="shared" si="47"/>
        <v>6419466</v>
      </c>
      <c r="G34" s="10">
        <f t="shared" ref="G34:H34" si="62">G12+G23</f>
        <v>5979475</v>
      </c>
      <c r="H34" s="10">
        <f t="shared" si="62"/>
        <v>6006835</v>
      </c>
      <c r="I34" s="10">
        <f t="shared" si="47"/>
        <v>6621303</v>
      </c>
      <c r="J34" s="10">
        <f t="shared" si="47"/>
        <v>1382525</v>
      </c>
      <c r="K34" s="162">
        <f t="shared" si="47"/>
        <v>1700161</v>
      </c>
      <c r="L34" s="2"/>
      <c r="M34" s="77">
        <f t="shared" si="49"/>
        <v>2.5642264572362003E-2</v>
      </c>
      <c r="N34" s="18">
        <f t="shared" si="50"/>
        <v>2.9124257432955537E-2</v>
      </c>
      <c r="O34" s="18">
        <f t="shared" si="51"/>
        <v>2.6383111342099388E-2</v>
      </c>
      <c r="P34" s="37">
        <f t="shared" si="52"/>
        <v>2.3067431888289924E-2</v>
      </c>
      <c r="Q34" s="37">
        <f t="shared" si="53"/>
        <v>2.3846262489006276E-2</v>
      </c>
      <c r="R34" s="37">
        <f t="shared" si="54"/>
        <v>2.3561110945956972E-2</v>
      </c>
      <c r="S34" s="19">
        <f t="shared" si="55"/>
        <v>2.3659413849891502E-2</v>
      </c>
      <c r="T34" s="96">
        <f t="shared" si="56"/>
        <v>2.1318635126245673E-2</v>
      </c>
      <c r="U34" s="78">
        <f t="shared" si="57"/>
        <v>2.6163868334029561E-2</v>
      </c>
      <c r="W34" s="146">
        <f t="shared" si="58"/>
        <v>0.22975063742066146</v>
      </c>
      <c r="X34" s="104">
        <f t="shared" si="59"/>
        <v>0.48452332077838883</v>
      </c>
    </row>
    <row r="35" spans="1:27" ht="20.100000000000001" customHeight="1" x14ac:dyDescent="0.25">
      <c r="A35" s="24"/>
      <c r="B35" t="s">
        <v>84</v>
      </c>
      <c r="C35" s="10">
        <f t="shared" si="47"/>
        <v>0</v>
      </c>
      <c r="D35" s="10">
        <f t="shared" si="47"/>
        <v>0</v>
      </c>
      <c r="E35" s="10">
        <f t="shared" si="47"/>
        <v>0</v>
      </c>
      <c r="F35" s="10">
        <f t="shared" si="47"/>
        <v>0</v>
      </c>
      <c r="G35" s="10">
        <f t="shared" ref="G35:H35" si="63">G13+G24</f>
        <v>0</v>
      </c>
      <c r="H35" s="10">
        <f t="shared" si="63"/>
        <v>25408</v>
      </c>
      <c r="I35" s="10">
        <f t="shared" si="47"/>
        <v>33925</v>
      </c>
      <c r="J35" s="10">
        <f t="shared" si="47"/>
        <v>7779</v>
      </c>
      <c r="K35" s="162">
        <f t="shared" si="47"/>
        <v>4608</v>
      </c>
      <c r="L35" s="2"/>
      <c r="M35" s="77">
        <f t="shared" si="49"/>
        <v>0</v>
      </c>
      <c r="N35" s="18">
        <f t="shared" si="50"/>
        <v>0</v>
      </c>
      <c r="O35" s="18">
        <f t="shared" si="51"/>
        <v>0</v>
      </c>
      <c r="P35" s="37">
        <f t="shared" si="52"/>
        <v>0</v>
      </c>
      <c r="Q35" s="37">
        <f t="shared" si="53"/>
        <v>0</v>
      </c>
      <c r="R35" s="37">
        <f t="shared" si="54"/>
        <v>9.9659921891457774E-5</v>
      </c>
      <c r="S35" s="19">
        <f t="shared" si="55"/>
        <v>1.2122170135660144E-4</v>
      </c>
      <c r="T35" s="96">
        <f t="shared" si="56"/>
        <v>1.199527405631472E-4</v>
      </c>
      <c r="U35" s="78">
        <f t="shared" si="57"/>
        <v>7.0912757840703442E-5</v>
      </c>
      <c r="W35" s="146">
        <f t="shared" si="58"/>
        <v>-0.40763594292325489</v>
      </c>
      <c r="X35" s="104">
        <f t="shared" si="59"/>
        <v>-4.903998272244376E-3</v>
      </c>
    </row>
    <row r="36" spans="1:27" ht="20.100000000000001" customHeight="1" x14ac:dyDescent="0.25">
      <c r="A36" s="24"/>
      <c r="B36" t="s">
        <v>69</v>
      </c>
      <c r="C36" s="10">
        <f t="shared" si="47"/>
        <v>0</v>
      </c>
      <c r="D36" s="10">
        <f t="shared" si="47"/>
        <v>0</v>
      </c>
      <c r="E36" s="10">
        <f t="shared" si="47"/>
        <v>266</v>
      </c>
      <c r="F36" s="10">
        <f t="shared" si="47"/>
        <v>1385</v>
      </c>
      <c r="G36" s="10">
        <f t="shared" ref="G36:H36" si="64">G14+G25</f>
        <v>576</v>
      </c>
      <c r="H36" s="10">
        <f t="shared" si="64"/>
        <v>1021</v>
      </c>
      <c r="I36" s="10">
        <f t="shared" si="47"/>
        <v>1182</v>
      </c>
      <c r="J36" s="10">
        <f t="shared" si="47"/>
        <v>218</v>
      </c>
      <c r="K36" s="162">
        <f t="shared" si="47"/>
        <v>111</v>
      </c>
      <c r="L36" s="2"/>
      <c r="M36" s="77">
        <f t="shared" si="49"/>
        <v>0</v>
      </c>
      <c r="N36" s="18">
        <f t="shared" si="50"/>
        <v>0</v>
      </c>
      <c r="O36" s="18">
        <f t="shared" si="51"/>
        <v>1.0072163186976623E-6</v>
      </c>
      <c r="P36" s="37">
        <f t="shared" si="52"/>
        <v>4.9767991863001603E-6</v>
      </c>
      <c r="Q36" s="37">
        <f t="shared" si="53"/>
        <v>2.2970991924320474E-6</v>
      </c>
      <c r="R36" s="37">
        <f t="shared" si="54"/>
        <v>4.0047536307926E-6</v>
      </c>
      <c r="S36" s="19">
        <f t="shared" si="55"/>
        <v>4.2235534562565335E-6</v>
      </c>
      <c r="T36" s="96">
        <f t="shared" si="56"/>
        <v>3.3615757093156049E-6</v>
      </c>
      <c r="U36" s="78">
        <f t="shared" si="57"/>
        <v>1.7081849219440282E-6</v>
      </c>
      <c r="W36" s="146">
        <f t="shared" si="58"/>
        <v>-0.49082568807339449</v>
      </c>
      <c r="X36" s="104">
        <f t="shared" si="59"/>
        <v>-1.6533907873715766E-4</v>
      </c>
      <c r="AA36" s="1"/>
    </row>
    <row r="37" spans="1:27" ht="20.100000000000001" customHeight="1" x14ac:dyDescent="0.25">
      <c r="A37" s="24"/>
      <c r="B37" t="s">
        <v>85</v>
      </c>
      <c r="C37" s="10">
        <f t="shared" si="47"/>
        <v>0</v>
      </c>
      <c r="D37" s="10">
        <f t="shared" si="47"/>
        <v>0</v>
      </c>
      <c r="E37" s="10">
        <f t="shared" si="47"/>
        <v>0</v>
      </c>
      <c r="F37" s="10">
        <f t="shared" si="47"/>
        <v>0</v>
      </c>
      <c r="G37" s="10">
        <f t="shared" ref="G37:H37" si="65">G15+G26</f>
        <v>0</v>
      </c>
      <c r="H37" s="10">
        <f t="shared" si="65"/>
        <v>11794</v>
      </c>
      <c r="I37" s="10">
        <f t="shared" si="47"/>
        <v>32885</v>
      </c>
      <c r="J37" s="10">
        <f t="shared" si="47"/>
        <v>7134</v>
      </c>
      <c r="K37" s="162">
        <f t="shared" si="47"/>
        <v>7309</v>
      </c>
      <c r="L37" s="2"/>
      <c r="M37" s="77">
        <f t="shared" si="49"/>
        <v>0</v>
      </c>
      <c r="N37" s="18">
        <f t="shared" si="50"/>
        <v>0</v>
      </c>
      <c r="O37" s="18">
        <f t="shared" si="51"/>
        <v>0</v>
      </c>
      <c r="P37" s="37">
        <f t="shared" si="52"/>
        <v>0</v>
      </c>
      <c r="Q37" s="37">
        <f t="shared" si="53"/>
        <v>0</v>
      </c>
      <c r="R37" s="37">
        <f t="shared" si="54"/>
        <v>4.62605918918393E-5</v>
      </c>
      <c r="S37" s="19">
        <f t="shared" si="55"/>
        <v>1.1750554603129958E-4</v>
      </c>
      <c r="T37" s="96">
        <f t="shared" si="56"/>
        <v>1.1000679408375011E-4</v>
      </c>
      <c r="U37" s="78">
        <f t="shared" si="57"/>
        <v>1.1247859094134146E-4</v>
      </c>
      <c r="W37" s="146">
        <f t="shared" si="58"/>
        <v>2.4530417717970283E-2</v>
      </c>
      <c r="X37" s="104">
        <f t="shared" si="59"/>
        <v>2.4717968575913566E-4</v>
      </c>
      <c r="AA37" s="1"/>
    </row>
    <row r="38" spans="1:27" ht="20.100000000000001" customHeight="1" x14ac:dyDescent="0.25">
      <c r="A38" s="24"/>
      <c r="B38" t="s">
        <v>70</v>
      </c>
      <c r="C38" s="10">
        <f t="shared" si="47"/>
        <v>0</v>
      </c>
      <c r="D38" s="10">
        <f t="shared" si="47"/>
        <v>24</v>
      </c>
      <c r="E38" s="10">
        <f t="shared" si="47"/>
        <v>29</v>
      </c>
      <c r="F38" s="10">
        <f t="shared" si="47"/>
        <v>22</v>
      </c>
      <c r="G38" s="10">
        <f t="shared" ref="G38:H38" si="66">G16+G27</f>
        <v>0</v>
      </c>
      <c r="H38" s="10">
        <f t="shared" si="66"/>
        <v>0</v>
      </c>
      <c r="I38" s="10">
        <f t="shared" si="47"/>
        <v>0</v>
      </c>
      <c r="J38" s="10">
        <f t="shared" si="47"/>
        <v>0</v>
      </c>
      <c r="K38" s="162">
        <f t="shared" si="47"/>
        <v>0</v>
      </c>
      <c r="L38" s="2"/>
      <c r="M38" s="77">
        <f t="shared" si="49"/>
        <v>0</v>
      </c>
      <c r="N38" s="18">
        <f t="shared" si="50"/>
        <v>8.9754728151926508E-8</v>
      </c>
      <c r="O38" s="18">
        <f t="shared" si="51"/>
        <v>1.098092979031286E-7</v>
      </c>
      <c r="P38" s="37">
        <f t="shared" si="52"/>
        <v>7.9053849890688465E-8</v>
      </c>
      <c r="Q38" s="37">
        <f t="shared" si="53"/>
        <v>0</v>
      </c>
      <c r="R38" s="37">
        <f t="shared" si="54"/>
        <v>0</v>
      </c>
      <c r="S38" s="19">
        <f t="shared" si="55"/>
        <v>0</v>
      </c>
      <c r="T38" s="96">
        <f t="shared" si="56"/>
        <v>0</v>
      </c>
      <c r="U38" s="78">
        <f t="shared" si="57"/>
        <v>0</v>
      </c>
      <c r="W38" s="146"/>
      <c r="X38" s="104">
        <f t="shared" si="59"/>
        <v>0</v>
      </c>
    </row>
    <row r="39" spans="1:27" ht="20.100000000000001" customHeight="1" thickBot="1" x14ac:dyDescent="0.3">
      <c r="A39" s="31"/>
      <c r="B39" s="25" t="s">
        <v>71</v>
      </c>
      <c r="C39" s="32">
        <f t="shared" si="47"/>
        <v>26033701</v>
      </c>
      <c r="D39" s="32">
        <f t="shared" si="47"/>
        <v>24448602</v>
      </c>
      <c r="E39" s="32">
        <f t="shared" si="47"/>
        <v>22652168</v>
      </c>
      <c r="F39" s="32">
        <f t="shared" si="47"/>
        <v>22203900</v>
      </c>
      <c r="G39" s="32">
        <f t="shared" ref="G39:H39" si="67">G17+G28</f>
        <v>23382468</v>
      </c>
      <c r="H39" s="32">
        <f t="shared" si="67"/>
        <v>23941738</v>
      </c>
      <c r="I39" s="32">
        <f t="shared" si="47"/>
        <v>22679221</v>
      </c>
      <c r="J39" s="32">
        <f t="shared" si="47"/>
        <v>5681631</v>
      </c>
      <c r="K39" s="163">
        <f t="shared" si="47"/>
        <v>5543429</v>
      </c>
      <c r="L39" s="2"/>
      <c r="M39" s="148">
        <f t="shared" si="43"/>
        <v>0.10133769039284422</v>
      </c>
      <c r="N39" s="80">
        <f t="shared" si="44"/>
        <v>9.143240109186028E-2</v>
      </c>
      <c r="O39" s="80">
        <f t="shared" si="45"/>
        <v>8.5773057381507478E-2</v>
      </c>
      <c r="P39" s="80">
        <f t="shared" ref="P39" si="68">F39/$F$29</f>
        <v>7.9786535344902626E-2</v>
      </c>
      <c r="Q39" s="80">
        <f t="shared" si="53"/>
        <v>9.3249736735882272E-2</v>
      </c>
      <c r="R39" s="80">
        <f t="shared" ref="R39" si="69">H39/$H$29</f>
        <v>9.3908679904980571E-2</v>
      </c>
      <c r="S39" s="94">
        <f t="shared" si="46"/>
        <v>8.103798835850741E-2</v>
      </c>
      <c r="T39" s="236">
        <f t="shared" ref="T39" si="70">J39/$J$29</f>
        <v>8.7611159444470316E-2</v>
      </c>
      <c r="U39" s="237">
        <f t="shared" ref="U39" si="71">K39/$K$29</f>
        <v>8.5308124627633E-2</v>
      </c>
      <c r="W39" s="109">
        <f t="shared" si="4"/>
        <v>-2.4324353341496484E-2</v>
      </c>
      <c r="X39" s="106">
        <f t="shared" si="5"/>
        <v>-0.23030348168373155</v>
      </c>
    </row>
    <row r="40" spans="1:27" ht="20.100000000000001" customHeight="1" x14ac:dyDescent="0.25"/>
    <row r="41" spans="1:27" ht="19.5" customHeight="1" x14ac:dyDescent="0.25"/>
    <row r="42" spans="1:27" x14ac:dyDescent="0.25">
      <c r="A42" s="1" t="s">
        <v>23</v>
      </c>
      <c r="M42" s="1" t="s">
        <v>25</v>
      </c>
      <c r="W42" s="1" t="str">
        <f>W3</f>
        <v>VARIAÇÃO (JAN-MAR)</v>
      </c>
    </row>
    <row r="43" spans="1:27" ht="15.75" thickBot="1" x14ac:dyDescent="0.3"/>
    <row r="44" spans="1:27" ht="24" customHeight="1" x14ac:dyDescent="0.25">
      <c r="A44" s="395" t="s">
        <v>79</v>
      </c>
      <c r="B44" s="429"/>
      <c r="C44" s="397">
        <v>2016</v>
      </c>
      <c r="D44" s="392">
        <v>2017</v>
      </c>
      <c r="E44" s="392">
        <v>2018</v>
      </c>
      <c r="F44" s="392">
        <v>2019</v>
      </c>
      <c r="G44" s="392">
        <v>2020</v>
      </c>
      <c r="H44" s="392">
        <v>2021</v>
      </c>
      <c r="I44" s="401">
        <v>2022</v>
      </c>
      <c r="J44" s="403" t="str">
        <f>J5</f>
        <v>janeiro - março</v>
      </c>
      <c r="K44" s="404"/>
      <c r="M44" s="423">
        <v>2016</v>
      </c>
      <c r="N44" s="392">
        <v>2017</v>
      </c>
      <c r="O44" s="392">
        <v>2018</v>
      </c>
      <c r="P44" s="392">
        <v>2019</v>
      </c>
      <c r="Q44" s="392">
        <v>2020</v>
      </c>
      <c r="R44" s="392">
        <v>2021</v>
      </c>
      <c r="S44" s="401">
        <v>2022</v>
      </c>
      <c r="T44" s="403" t="str">
        <f>J5</f>
        <v>janeiro - março</v>
      </c>
      <c r="U44" s="404"/>
      <c r="W44" s="427" t="s">
        <v>91</v>
      </c>
      <c r="X44" s="428"/>
    </row>
    <row r="45" spans="1:27" ht="20.25" customHeight="1" thickBot="1" x14ac:dyDescent="0.3">
      <c r="A45" s="396"/>
      <c r="B45" s="430"/>
      <c r="C45" s="411"/>
      <c r="D45" s="394"/>
      <c r="E45" s="394"/>
      <c r="F45" s="394"/>
      <c r="G45" s="394"/>
      <c r="H45" s="394"/>
      <c r="I45" s="420"/>
      <c r="J45" s="167">
        <v>2022</v>
      </c>
      <c r="K45" s="169">
        <v>2023</v>
      </c>
      <c r="M45" s="424"/>
      <c r="N45" s="394"/>
      <c r="O45" s="394"/>
      <c r="P45" s="394"/>
      <c r="Q45" s="394"/>
      <c r="R45" s="394"/>
      <c r="S45" s="420"/>
      <c r="T45" s="167">
        <v>2022</v>
      </c>
      <c r="U45" s="169">
        <v>2023</v>
      </c>
      <c r="W45" s="131" t="s">
        <v>1</v>
      </c>
      <c r="X45" s="38" t="s">
        <v>38</v>
      </c>
    </row>
    <row r="46" spans="1:27" ht="19.5" customHeight="1" thickBot="1" x14ac:dyDescent="0.3">
      <c r="A46" s="5" t="s">
        <v>37</v>
      </c>
      <c r="B46" s="6"/>
      <c r="C46" s="13">
        <f>SUM(C47:C56)</f>
        <v>461075038</v>
      </c>
      <c r="D46" s="14">
        <f t="shared" ref="D46" si="72">SUM(D47:D56)</f>
        <v>517832642</v>
      </c>
      <c r="E46" s="14">
        <v>536653330</v>
      </c>
      <c r="F46" s="36">
        <v>588503011</v>
      </c>
      <c r="G46" s="36">
        <v>321477612</v>
      </c>
      <c r="H46" s="36">
        <v>309962687</v>
      </c>
      <c r="I46" s="15">
        <v>588863204</v>
      </c>
      <c r="J46" s="181">
        <v>118336517</v>
      </c>
      <c r="K46" s="180">
        <v>144353329</v>
      </c>
      <c r="L46" s="1"/>
      <c r="M46" s="135">
        <f>C46/C68</f>
        <v>0.54434025397611374</v>
      </c>
      <c r="N46" s="21">
        <f>D46/D68</f>
        <v>0.5570919537421638</v>
      </c>
      <c r="O46" s="21">
        <f>E46/E68</f>
        <v>0.54996675470828416</v>
      </c>
      <c r="P46" s="21">
        <f>F46/F68</f>
        <v>0.55942020617632771</v>
      </c>
      <c r="Q46" s="263">
        <f>G46/G68</f>
        <v>0.39398917859528787</v>
      </c>
      <c r="R46" s="263">
        <f>H46/H68</f>
        <v>0.36548160472308883</v>
      </c>
      <c r="S46" s="22">
        <f>I46/I68</f>
        <v>0.52361229308033763</v>
      </c>
      <c r="T46" s="20">
        <f>J46/J68</f>
        <v>0.49372529444233365</v>
      </c>
      <c r="U46" s="235">
        <f>K46/K68</f>
        <v>0.5460270726802352</v>
      </c>
      <c r="V46" s="1"/>
      <c r="W46" s="64">
        <f>(K46-J46)/J46</f>
        <v>0.21985446808443754</v>
      </c>
      <c r="X46" s="101">
        <f>(U46-T46)*100</f>
        <v>5.2301778237901555</v>
      </c>
    </row>
    <row r="47" spans="1:27" ht="19.5" customHeight="1" x14ac:dyDescent="0.25">
      <c r="A47" s="24"/>
      <c r="B47" s="144" t="s">
        <v>65</v>
      </c>
      <c r="C47" s="10">
        <v>149734407</v>
      </c>
      <c r="D47" s="11">
        <v>155971662</v>
      </c>
      <c r="E47" s="11">
        <v>154979387</v>
      </c>
      <c r="F47" s="35">
        <v>171201937</v>
      </c>
      <c r="G47" s="35">
        <v>96446319</v>
      </c>
      <c r="H47" s="35">
        <v>86726994</v>
      </c>
      <c r="I47" s="12">
        <v>171656916</v>
      </c>
      <c r="J47" s="10">
        <v>37916116</v>
      </c>
      <c r="K47" s="162">
        <v>43632937</v>
      </c>
      <c r="M47" s="77">
        <f t="shared" ref="M47" si="73">C47/$C$46</f>
        <v>0.32475062551532013</v>
      </c>
      <c r="N47" s="18">
        <f t="shared" ref="N47" si="74">D47/$D$46</f>
        <v>0.30120090807253513</v>
      </c>
      <c r="O47" s="18">
        <f t="shared" ref="O47" si="75">E47/$E$46</f>
        <v>0.28878864312646674</v>
      </c>
      <c r="P47" s="37">
        <f>F47/$F$46</f>
        <v>0.29091089391214686</v>
      </c>
      <c r="Q47" s="37">
        <f>G47/$G$46</f>
        <v>0.30000944202609048</v>
      </c>
      <c r="R47" s="37">
        <f>H47/$H$46</f>
        <v>0.27979817454608658</v>
      </c>
      <c r="S47" s="19">
        <f>I47/$I$46</f>
        <v>0.2915055904902491</v>
      </c>
      <c r="T47" s="96">
        <f>J47/$J$46</f>
        <v>0.32040926132716918</v>
      </c>
      <c r="U47" s="78">
        <f>K47/$K$46</f>
        <v>0.30226484766416434</v>
      </c>
      <c r="W47" s="107">
        <f t="shared" ref="W47:W69" si="76">(K47-J47)/J47</f>
        <v>0.15077549082295244</v>
      </c>
      <c r="X47" s="108">
        <f t="shared" ref="X47:X69" si="77">(U47-T47)*100</f>
        <v>-1.8144413663004844</v>
      </c>
    </row>
    <row r="48" spans="1:27" ht="19.5" customHeight="1" x14ac:dyDescent="0.25">
      <c r="A48" s="24"/>
      <c r="B48" s="144" t="s">
        <v>66</v>
      </c>
      <c r="C48" s="10">
        <v>28920922</v>
      </c>
      <c r="D48" s="11">
        <v>35940507</v>
      </c>
      <c r="E48" s="11">
        <v>36501243</v>
      </c>
      <c r="F48" s="35">
        <v>40006323</v>
      </c>
      <c r="G48" s="35">
        <v>19477281</v>
      </c>
      <c r="H48" s="35">
        <v>21314644</v>
      </c>
      <c r="I48" s="12">
        <v>41123426</v>
      </c>
      <c r="J48" s="10">
        <v>6909764</v>
      </c>
      <c r="K48" s="162">
        <v>8834669</v>
      </c>
      <c r="M48" s="77">
        <f t="shared" ref="M48:M56" si="78">C48/$C$46</f>
        <v>6.272497883522378E-2</v>
      </c>
      <c r="N48" s="18">
        <f t="shared" ref="N48:N56" si="79">D48/$D$46</f>
        <v>6.940564206456494E-2</v>
      </c>
      <c r="O48" s="18">
        <f t="shared" ref="O48:O56" si="80">E48/$E$46</f>
        <v>6.8016428780941315E-2</v>
      </c>
      <c r="P48" s="37">
        <f t="shared" ref="P48:P56" si="81">F48/$F$46</f>
        <v>6.7979810217147718E-2</v>
      </c>
      <c r="Q48" s="37">
        <f t="shared" ref="Q48:Q56" si="82">G48/$G$46</f>
        <v>6.0586741573780259E-2</v>
      </c>
      <c r="R48" s="37">
        <f t="shared" ref="R48:R56" si="83">H48/$H$46</f>
        <v>6.8765193018216417E-2</v>
      </c>
      <c r="S48" s="19">
        <f t="shared" ref="S48:S56" si="84">I48/$I$46</f>
        <v>6.9835278755165694E-2</v>
      </c>
      <c r="T48" s="96">
        <f t="shared" ref="T48:T56" si="85">J48/$J$46</f>
        <v>5.8390800871720772E-2</v>
      </c>
      <c r="U48" s="78">
        <f t="shared" ref="U48:U56" si="86">K48/$K$46</f>
        <v>6.1201699061612914E-2</v>
      </c>
      <c r="W48" s="146">
        <f t="shared" ref="W48:W56" si="87">(K48-J48)/J48</f>
        <v>0.27857753173625033</v>
      </c>
      <c r="X48" s="104">
        <f t="shared" ref="X48:X56" si="88">(U48-T48)*100</f>
        <v>0.28108981898921426</v>
      </c>
    </row>
    <row r="49" spans="1:24" ht="19.5" customHeight="1" x14ac:dyDescent="0.25">
      <c r="A49" s="24"/>
      <c r="B49" s="144" t="s">
        <v>73</v>
      </c>
      <c r="C49" s="10">
        <v>40804</v>
      </c>
      <c r="D49" s="11">
        <v>80734</v>
      </c>
      <c r="E49" s="11">
        <v>122357</v>
      </c>
      <c r="F49" s="35">
        <v>61080</v>
      </c>
      <c r="G49" s="35">
        <v>51146</v>
      </c>
      <c r="H49" s="35">
        <v>36639</v>
      </c>
      <c r="I49" s="12">
        <v>24443</v>
      </c>
      <c r="J49" s="10">
        <v>9369</v>
      </c>
      <c r="K49" s="162">
        <v>5806</v>
      </c>
      <c r="M49" s="77">
        <f t="shared" si="78"/>
        <v>8.8497525645706286E-5</v>
      </c>
      <c r="N49" s="18">
        <f t="shared" si="79"/>
        <v>1.559075142273476E-4</v>
      </c>
      <c r="O49" s="18">
        <f t="shared" si="80"/>
        <v>2.2800007595219805E-4</v>
      </c>
      <c r="P49" s="37">
        <f t="shared" si="81"/>
        <v>1.0378876379274803E-4</v>
      </c>
      <c r="Q49" s="37">
        <f t="shared" si="82"/>
        <v>1.5909661541221103E-4</v>
      </c>
      <c r="R49" s="37">
        <f t="shared" si="83"/>
        <v>1.1820455021413594E-4</v>
      </c>
      <c r="S49" s="19">
        <f t="shared" si="84"/>
        <v>4.1508791573263252E-5</v>
      </c>
      <c r="T49" s="96">
        <f t="shared" si="85"/>
        <v>7.9172517812063037E-5</v>
      </c>
      <c r="U49" s="78">
        <f t="shared" si="86"/>
        <v>4.0220755837227697E-5</v>
      </c>
      <c r="W49" s="146">
        <f t="shared" si="87"/>
        <v>-0.3802967232362045</v>
      </c>
      <c r="X49" s="104">
        <f t="shared" si="88"/>
        <v>-3.8951761974835341E-3</v>
      </c>
    </row>
    <row r="50" spans="1:24" ht="19.5" customHeight="1" x14ac:dyDescent="0.25">
      <c r="A50" s="24"/>
      <c r="B50" s="144" t="s">
        <v>67</v>
      </c>
      <c r="C50" s="10">
        <v>272862364</v>
      </c>
      <c r="D50" s="11">
        <v>314109867</v>
      </c>
      <c r="E50" s="11">
        <v>332752759</v>
      </c>
      <c r="F50" s="35">
        <v>365328398</v>
      </c>
      <c r="G50" s="35">
        <v>197751280</v>
      </c>
      <c r="H50" s="35">
        <v>195592614</v>
      </c>
      <c r="I50" s="12">
        <v>363043203</v>
      </c>
      <c r="J50" s="10">
        <v>71122882</v>
      </c>
      <c r="K50" s="162">
        <v>88375819</v>
      </c>
      <c r="M50" s="77">
        <f t="shared" si="78"/>
        <v>0.59179600176056379</v>
      </c>
      <c r="N50" s="18">
        <f t="shared" si="79"/>
        <v>0.60658568333357399</v>
      </c>
      <c r="O50" s="18">
        <f t="shared" si="80"/>
        <v>0.6200516057545008</v>
      </c>
      <c r="P50" s="37">
        <f t="shared" si="81"/>
        <v>0.62077574994769225</v>
      </c>
      <c r="Q50" s="37">
        <f t="shared" si="82"/>
        <v>0.61513235329121452</v>
      </c>
      <c r="R50" s="37">
        <f t="shared" si="83"/>
        <v>0.63101986853017566</v>
      </c>
      <c r="S50" s="19">
        <f t="shared" si="84"/>
        <v>0.61651534776487749</v>
      </c>
      <c r="T50" s="96">
        <f t="shared" si="85"/>
        <v>0.60102226939804215</v>
      </c>
      <c r="U50" s="78">
        <f t="shared" si="86"/>
        <v>0.61221878021254361</v>
      </c>
      <c r="W50" s="146">
        <f t="shared" si="87"/>
        <v>0.24257927287029793</v>
      </c>
      <c r="X50" s="104">
        <f t="shared" si="88"/>
        <v>1.1196510814501459</v>
      </c>
    </row>
    <row r="51" spans="1:24" ht="19.5" customHeight="1" x14ac:dyDescent="0.25">
      <c r="A51" s="24"/>
      <c r="B51" t="s">
        <v>68</v>
      </c>
      <c r="C51" s="10">
        <v>8895198</v>
      </c>
      <c r="D51" s="11">
        <v>11142081</v>
      </c>
      <c r="E51" s="11">
        <v>11921986</v>
      </c>
      <c r="F51" s="35">
        <v>11148224</v>
      </c>
      <c r="G51" s="35">
        <v>7267502</v>
      </c>
      <c r="H51" s="35">
        <v>5597136</v>
      </c>
      <c r="I51" s="12">
        <v>11910578</v>
      </c>
      <c r="J51" s="10">
        <v>2165576</v>
      </c>
      <c r="K51" s="162">
        <v>3175839</v>
      </c>
      <c r="M51" s="77">
        <f t="shared" si="78"/>
        <v>1.9292300096280642E-2</v>
      </c>
      <c r="N51" s="18">
        <f t="shared" si="79"/>
        <v>2.1516760621668189E-2</v>
      </c>
      <c r="O51" s="18">
        <f t="shared" si="80"/>
        <v>2.221543281954479E-2</v>
      </c>
      <c r="P51" s="37">
        <f t="shared" si="81"/>
        <v>1.8943359322931314E-2</v>
      </c>
      <c r="Q51" s="37">
        <f t="shared" si="82"/>
        <v>2.2606557124730663E-2</v>
      </c>
      <c r="R51" s="37">
        <f t="shared" si="83"/>
        <v>1.8057450895694424E-2</v>
      </c>
      <c r="S51" s="19">
        <f t="shared" si="84"/>
        <v>2.0226392002581299E-2</v>
      </c>
      <c r="T51" s="96">
        <f t="shared" si="85"/>
        <v>1.8300149902164182E-2</v>
      </c>
      <c r="U51" s="78">
        <f t="shared" si="86"/>
        <v>2.2000455562753249E-2</v>
      </c>
      <c r="W51" s="146">
        <f t="shared" si="87"/>
        <v>0.4665100647587524</v>
      </c>
      <c r="X51" s="104">
        <f t="shared" si="88"/>
        <v>0.37003056605890672</v>
      </c>
    </row>
    <row r="52" spans="1:24" ht="19.5" customHeight="1" x14ac:dyDescent="0.25">
      <c r="A52" s="24"/>
      <c r="B52" s="144" t="s">
        <v>84</v>
      </c>
      <c r="C52" s="10"/>
      <c r="D52" s="11"/>
      <c r="E52" s="11"/>
      <c r="F52" s="35">
        <v>0</v>
      </c>
      <c r="G52" s="35">
        <v>0</v>
      </c>
      <c r="H52" s="35">
        <v>39775</v>
      </c>
      <c r="I52" s="12">
        <v>43756</v>
      </c>
      <c r="J52" s="10">
        <v>6198</v>
      </c>
      <c r="K52" s="162">
        <v>8316</v>
      </c>
      <c r="M52" s="77">
        <f t="shared" si="78"/>
        <v>0</v>
      </c>
      <c r="N52" s="18">
        <f t="shared" si="79"/>
        <v>0</v>
      </c>
      <c r="O52" s="18">
        <f t="shared" si="80"/>
        <v>0</v>
      </c>
      <c r="P52" s="37">
        <f t="shared" si="81"/>
        <v>0</v>
      </c>
      <c r="Q52" s="37">
        <f t="shared" si="82"/>
        <v>0</v>
      </c>
      <c r="R52" s="37">
        <f t="shared" si="83"/>
        <v>1.2832189701594631E-4</v>
      </c>
      <c r="S52" s="19">
        <f t="shared" si="84"/>
        <v>7.4305882423585768E-5</v>
      </c>
      <c r="T52" s="96">
        <f t="shared" si="85"/>
        <v>5.2376055651528092E-5</v>
      </c>
      <c r="U52" s="78">
        <f t="shared" si="86"/>
        <v>5.7608647182636158E-5</v>
      </c>
      <c r="W52" s="146">
        <f t="shared" si="87"/>
        <v>0.34172313649564373</v>
      </c>
      <c r="X52" s="104">
        <f t="shared" si="88"/>
        <v>5.2325915311080657E-4</v>
      </c>
    </row>
    <row r="53" spans="1:24" ht="19.5" customHeight="1" x14ac:dyDescent="0.25">
      <c r="A53" s="24"/>
      <c r="B53" t="s">
        <v>69</v>
      </c>
      <c r="C53" s="10"/>
      <c r="D53" s="11"/>
      <c r="E53" s="11">
        <v>0</v>
      </c>
      <c r="F53" s="35">
        <v>4200</v>
      </c>
      <c r="G53" s="35">
        <v>1939</v>
      </c>
      <c r="H53" s="35">
        <v>0</v>
      </c>
      <c r="I53" s="12">
        <v>0</v>
      </c>
      <c r="J53" s="10">
        <v>0</v>
      </c>
      <c r="K53" s="162">
        <v>0</v>
      </c>
      <c r="M53" s="77">
        <f t="shared" si="78"/>
        <v>0</v>
      </c>
      <c r="N53" s="18">
        <f t="shared" si="79"/>
        <v>0</v>
      </c>
      <c r="O53" s="18">
        <f t="shared" si="80"/>
        <v>0</v>
      </c>
      <c r="P53" s="37">
        <f t="shared" si="81"/>
        <v>7.1367519307390599E-6</v>
      </c>
      <c r="Q53" s="37">
        <f t="shared" si="82"/>
        <v>6.0315242107745906E-6</v>
      </c>
      <c r="R53" s="37">
        <f t="shared" si="83"/>
        <v>0</v>
      </c>
      <c r="S53" s="19">
        <f t="shared" si="84"/>
        <v>0</v>
      </c>
      <c r="T53" s="96">
        <f t="shared" si="85"/>
        <v>0</v>
      </c>
      <c r="U53" s="78">
        <f t="shared" si="86"/>
        <v>0</v>
      </c>
      <c r="W53" s="146"/>
      <c r="X53" s="104">
        <f t="shared" si="88"/>
        <v>0</v>
      </c>
    </row>
    <row r="54" spans="1:24" ht="19.5" customHeight="1" x14ac:dyDescent="0.25">
      <c r="A54" s="24"/>
      <c r="B54" s="144" t="s">
        <v>85</v>
      </c>
      <c r="C54" s="10"/>
      <c r="D54" s="11"/>
      <c r="E54" s="11"/>
      <c r="F54" s="35">
        <v>0</v>
      </c>
      <c r="G54" s="35">
        <v>0</v>
      </c>
      <c r="H54" s="35">
        <v>0</v>
      </c>
      <c r="I54" s="12">
        <v>0</v>
      </c>
      <c r="J54" s="10">
        <v>0</v>
      </c>
      <c r="K54" s="162">
        <v>0</v>
      </c>
      <c r="M54" s="77">
        <f t="shared" si="78"/>
        <v>0</v>
      </c>
      <c r="N54" s="18">
        <f t="shared" si="79"/>
        <v>0</v>
      </c>
      <c r="O54" s="18">
        <f t="shared" si="80"/>
        <v>0</v>
      </c>
      <c r="P54" s="37">
        <f t="shared" si="81"/>
        <v>0</v>
      </c>
      <c r="Q54" s="37">
        <f t="shared" si="82"/>
        <v>0</v>
      </c>
      <c r="R54" s="37">
        <f t="shared" si="83"/>
        <v>0</v>
      </c>
      <c r="S54" s="19">
        <f t="shared" si="84"/>
        <v>0</v>
      </c>
      <c r="T54" s="96">
        <f t="shared" si="85"/>
        <v>0</v>
      </c>
      <c r="U54" s="78">
        <f t="shared" si="86"/>
        <v>0</v>
      </c>
      <c r="W54" s="146"/>
      <c r="X54" s="104">
        <f t="shared" si="88"/>
        <v>0</v>
      </c>
    </row>
    <row r="55" spans="1:24" ht="19.5" customHeight="1" x14ac:dyDescent="0.25">
      <c r="A55" s="24"/>
      <c r="B55" t="s">
        <v>70</v>
      </c>
      <c r="C55" s="10"/>
      <c r="D55" s="11"/>
      <c r="E55" s="11">
        <v>0</v>
      </c>
      <c r="F55" s="35">
        <v>0</v>
      </c>
      <c r="G55" s="35"/>
      <c r="H55" s="35"/>
      <c r="I55" s="12"/>
      <c r="J55" s="10"/>
      <c r="K55" s="162"/>
      <c r="M55" s="77">
        <f t="shared" si="78"/>
        <v>0</v>
      </c>
      <c r="N55" s="18">
        <f t="shared" si="79"/>
        <v>0</v>
      </c>
      <c r="O55" s="18">
        <f t="shared" si="80"/>
        <v>0</v>
      </c>
      <c r="P55" s="37">
        <f t="shared" si="81"/>
        <v>0</v>
      </c>
      <c r="Q55" s="37">
        <f t="shared" si="82"/>
        <v>0</v>
      </c>
      <c r="R55" s="37">
        <f t="shared" si="83"/>
        <v>0</v>
      </c>
      <c r="S55" s="19">
        <f t="shared" si="84"/>
        <v>0</v>
      </c>
      <c r="T55" s="96">
        <f t="shared" si="85"/>
        <v>0</v>
      </c>
      <c r="U55" s="78">
        <f t="shared" si="86"/>
        <v>0</v>
      </c>
      <c r="W55" s="146"/>
      <c r="X55" s="104">
        <f t="shared" si="88"/>
        <v>0</v>
      </c>
    </row>
    <row r="56" spans="1:24" ht="19.5" customHeight="1" thickBot="1" x14ac:dyDescent="0.3">
      <c r="A56" s="24"/>
      <c r="B56" t="s">
        <v>71</v>
      </c>
      <c r="C56" s="10">
        <v>621343</v>
      </c>
      <c r="D56" s="11">
        <v>587791</v>
      </c>
      <c r="E56" s="11">
        <v>375598</v>
      </c>
      <c r="F56" s="35">
        <v>752849</v>
      </c>
      <c r="G56" s="35">
        <v>482145</v>
      </c>
      <c r="H56" s="35">
        <v>654885</v>
      </c>
      <c r="I56" s="12">
        <v>1060882</v>
      </c>
      <c r="J56" s="10">
        <v>206612</v>
      </c>
      <c r="K56" s="162">
        <v>319943</v>
      </c>
      <c r="M56" s="77">
        <f t="shared" si="78"/>
        <v>1.3475962669659857E-3</v>
      </c>
      <c r="N56" s="18">
        <f t="shared" si="79"/>
        <v>1.1350983934303625E-3</v>
      </c>
      <c r="O56" s="18">
        <f t="shared" si="80"/>
        <v>6.9988944259416041E-4</v>
      </c>
      <c r="P56" s="37">
        <f t="shared" si="81"/>
        <v>1.2792610843583262E-3</v>
      </c>
      <c r="Q56" s="37">
        <f t="shared" si="82"/>
        <v>1.49977784456107E-3</v>
      </c>
      <c r="R56" s="37">
        <f t="shared" si="83"/>
        <v>2.112786562596807E-3</v>
      </c>
      <c r="S56" s="19">
        <f t="shared" si="84"/>
        <v>1.8015763131295939E-3</v>
      </c>
      <c r="T56" s="96">
        <f t="shared" si="85"/>
        <v>1.7459699274400648E-3</v>
      </c>
      <c r="U56" s="78">
        <f t="shared" si="86"/>
        <v>2.2163880959059834E-3</v>
      </c>
      <c r="W56" s="146">
        <f t="shared" si="87"/>
        <v>0.5485208990765299</v>
      </c>
      <c r="X56" s="104">
        <f t="shared" si="88"/>
        <v>4.7041816846591852E-2</v>
      </c>
    </row>
    <row r="57" spans="1:24" ht="19.5" customHeight="1" thickBot="1" x14ac:dyDescent="0.3">
      <c r="A57" s="5" t="s">
        <v>36</v>
      </c>
      <c r="B57" s="6"/>
      <c r="C57" s="13">
        <f>SUM(C58:C67)</f>
        <v>385959578</v>
      </c>
      <c r="D57" s="14">
        <f t="shared" ref="D57" si="89">SUM(D58:D67)</f>
        <v>411695488</v>
      </c>
      <c r="E57" s="14">
        <v>439138980</v>
      </c>
      <c r="F57" s="36">
        <v>463484394</v>
      </c>
      <c r="G57" s="36">
        <v>494477824</v>
      </c>
      <c r="H57" s="36">
        <v>538131124</v>
      </c>
      <c r="I57" s="15">
        <v>535753639</v>
      </c>
      <c r="J57" s="13">
        <v>121344371</v>
      </c>
      <c r="K57" s="161">
        <v>120016949</v>
      </c>
      <c r="L57" s="1"/>
      <c r="M57" s="135">
        <f>C57/C68</f>
        <v>0.4556597460238862</v>
      </c>
      <c r="N57" s="21">
        <f>D57/D68</f>
        <v>0.4429080462578362</v>
      </c>
      <c r="O57" s="21">
        <f>E57/E68</f>
        <v>0.45003324529171579</v>
      </c>
      <c r="P57" s="21">
        <f>F57/F68</f>
        <v>0.44057979382367224</v>
      </c>
      <c r="Q57" s="263">
        <f>G57/G68</f>
        <v>0.60601082140471207</v>
      </c>
      <c r="R57" s="263">
        <f>H57/H68</f>
        <v>0.63451839527691123</v>
      </c>
      <c r="S57" s="22">
        <f t="shared" ref="S57" si="90">I57/I68</f>
        <v>0.47638770691966242</v>
      </c>
      <c r="T57" s="20">
        <f>J57/J68</f>
        <v>0.50627470555766629</v>
      </c>
      <c r="U57" s="235">
        <f>K57/K68</f>
        <v>0.45397292731976474</v>
      </c>
      <c r="V57" s="1"/>
      <c r="W57" s="64">
        <f t="shared" si="76"/>
        <v>-1.0939296063432559E-2</v>
      </c>
      <c r="X57" s="101">
        <f t="shared" si="77"/>
        <v>-5.2301778237901555</v>
      </c>
    </row>
    <row r="58" spans="1:24" ht="19.5" customHeight="1" x14ac:dyDescent="0.25">
      <c r="A58" s="24"/>
      <c r="B58" t="s">
        <v>65</v>
      </c>
      <c r="C58" s="10">
        <v>74160711</v>
      </c>
      <c r="D58" s="11">
        <v>78077748</v>
      </c>
      <c r="E58" s="11">
        <v>83385164</v>
      </c>
      <c r="F58" s="35">
        <v>89167914</v>
      </c>
      <c r="G58" s="35">
        <v>100995629</v>
      </c>
      <c r="H58" s="35">
        <v>100148776</v>
      </c>
      <c r="I58" s="12">
        <v>93868729</v>
      </c>
      <c r="J58" s="10">
        <v>23403335</v>
      </c>
      <c r="K58" s="162">
        <v>22620578</v>
      </c>
      <c r="M58" s="77">
        <f t="shared" ref="M58" si="91">C58/$C$57</f>
        <v>0.19214631590254252</v>
      </c>
      <c r="N58" s="18">
        <f t="shared" ref="N58" si="92">D58/$D$57</f>
        <v>0.18964926815034708</v>
      </c>
      <c r="O58" s="18">
        <f t="shared" ref="O58" si="93">E58/$E$57</f>
        <v>0.18988331211226114</v>
      </c>
      <c r="P58" s="37">
        <f>F58/$F$57</f>
        <v>0.1923860115989148</v>
      </c>
      <c r="Q58" s="37">
        <f>G58/$G$57</f>
        <v>0.20424703413999815</v>
      </c>
      <c r="R58" s="37">
        <f>H58/$H$57</f>
        <v>0.1861047828930259</v>
      </c>
      <c r="S58" s="19">
        <f>I58/$I$57</f>
        <v>0.17520875672484232</v>
      </c>
      <c r="T58" s="96">
        <f>J58/$J$57</f>
        <v>0.19286708404463196</v>
      </c>
      <c r="U58" s="78">
        <f>K58/$K$57</f>
        <v>0.18847819569217678</v>
      </c>
      <c r="W58" s="107">
        <f t="shared" si="76"/>
        <v>-3.3446387021336919E-2</v>
      </c>
      <c r="X58" s="108">
        <f t="shared" si="77"/>
        <v>-0.43888883524551836</v>
      </c>
    </row>
    <row r="59" spans="1:24" ht="19.5" customHeight="1" x14ac:dyDescent="0.25">
      <c r="A59" s="24"/>
      <c r="B59" t="s">
        <v>66</v>
      </c>
      <c r="C59" s="10">
        <v>205712</v>
      </c>
      <c r="D59" s="11">
        <v>156591</v>
      </c>
      <c r="E59" s="11">
        <v>30322</v>
      </c>
      <c r="F59" s="35">
        <v>58813</v>
      </c>
      <c r="G59" s="35">
        <v>38687</v>
      </c>
      <c r="H59" s="35">
        <v>25946</v>
      </c>
      <c r="I59" s="12">
        <v>67555</v>
      </c>
      <c r="J59" s="10">
        <v>14749</v>
      </c>
      <c r="K59" s="162">
        <v>11214</v>
      </c>
      <c r="M59" s="77">
        <f t="shared" ref="M59:M67" si="94">C59/$C$57</f>
        <v>5.329884571487432E-4</v>
      </c>
      <c r="N59" s="18">
        <f t="shared" ref="N59:N67" si="95">D59/$D$57</f>
        <v>3.8035636669401634E-4</v>
      </c>
      <c r="O59" s="18">
        <f t="shared" ref="O59:O67" si="96">E59/$E$57</f>
        <v>6.9048755362140709E-5</v>
      </c>
      <c r="P59" s="37">
        <f t="shared" ref="P59:P67" si="97">F59/$F$57</f>
        <v>1.2689316136931246E-4</v>
      </c>
      <c r="Q59" s="37">
        <f t="shared" ref="Q59:Q67" si="98">G59/$G$57</f>
        <v>7.8238088994664399E-5</v>
      </c>
      <c r="R59" s="37">
        <f t="shared" ref="R59:R67" si="99">H59/$H$57</f>
        <v>4.821501459930424E-5</v>
      </c>
      <c r="S59" s="19">
        <f t="shared" ref="S59:S67" si="100">I59/$I$57</f>
        <v>1.2609340391246508E-4</v>
      </c>
      <c r="T59" s="96">
        <f t="shared" ref="T59:T67" si="101">J59/$J$57</f>
        <v>1.2154663523699834E-4</v>
      </c>
      <c r="U59" s="78">
        <f t="shared" ref="U59:U67" si="102">K59/$K$57</f>
        <v>9.3436802830240253E-5</v>
      </c>
      <c r="W59" s="146">
        <f t="shared" si="76"/>
        <v>-0.23967726625533933</v>
      </c>
      <c r="X59" s="104">
        <f t="shared" si="77"/>
        <v>-2.8109832406758091E-3</v>
      </c>
    </row>
    <row r="60" spans="1:24" ht="19.5" customHeight="1" x14ac:dyDescent="0.25">
      <c r="A60" s="24"/>
      <c r="B60" t="s">
        <v>73</v>
      </c>
      <c r="C60" s="10">
        <v>0</v>
      </c>
      <c r="D60" s="11">
        <v>0</v>
      </c>
      <c r="E60" s="11">
        <v>0</v>
      </c>
      <c r="F60" s="35">
        <v>236</v>
      </c>
      <c r="G60" s="35">
        <v>2490</v>
      </c>
      <c r="H60" s="35">
        <v>172</v>
      </c>
      <c r="I60" s="12">
        <v>0</v>
      </c>
      <c r="J60" s="10">
        <v>0</v>
      </c>
      <c r="K60" s="162">
        <v>0</v>
      </c>
      <c r="M60" s="77">
        <f t="shared" si="94"/>
        <v>0</v>
      </c>
      <c r="N60" s="18">
        <f t="shared" si="95"/>
        <v>0</v>
      </c>
      <c r="O60" s="18">
        <f t="shared" si="96"/>
        <v>0</v>
      </c>
      <c r="P60" s="37">
        <f t="shared" si="97"/>
        <v>5.0918650779857758E-7</v>
      </c>
      <c r="Q60" s="37">
        <f t="shared" si="98"/>
        <v>5.0356151057645817E-6</v>
      </c>
      <c r="R60" s="37">
        <f t="shared" si="99"/>
        <v>3.1962470172975907E-7</v>
      </c>
      <c r="S60" s="19">
        <f t="shared" si="100"/>
        <v>0</v>
      </c>
      <c r="T60" s="96">
        <f t="shared" si="101"/>
        <v>0</v>
      </c>
      <c r="U60" s="78">
        <f t="shared" si="102"/>
        <v>0</v>
      </c>
      <c r="W60" s="146"/>
      <c r="X60" s="104">
        <f t="shared" si="77"/>
        <v>0</v>
      </c>
    </row>
    <row r="61" spans="1:24" ht="19.5" customHeight="1" x14ac:dyDescent="0.25">
      <c r="A61" s="24"/>
      <c r="B61" t="s">
        <v>67</v>
      </c>
      <c r="C61" s="10">
        <v>286634780</v>
      </c>
      <c r="D61" s="11">
        <v>308871201</v>
      </c>
      <c r="E61" s="11">
        <v>328989772</v>
      </c>
      <c r="F61" s="35">
        <v>348232246</v>
      </c>
      <c r="G61" s="35">
        <v>367482454</v>
      </c>
      <c r="H61" s="35">
        <v>411780465</v>
      </c>
      <c r="I61" s="12">
        <v>415591161</v>
      </c>
      <c r="J61" s="10">
        <v>91629694</v>
      </c>
      <c r="K61" s="162">
        <v>90948944</v>
      </c>
      <c r="M61" s="77">
        <f t="shared" si="94"/>
        <v>0.74265492123633736</v>
      </c>
      <c r="N61" s="18">
        <f t="shared" si="95"/>
        <v>0.7502418899475527</v>
      </c>
      <c r="O61" s="18">
        <f t="shared" si="96"/>
        <v>0.74917005090279165</v>
      </c>
      <c r="P61" s="37">
        <f t="shared" si="97"/>
        <v>0.75133542899828465</v>
      </c>
      <c r="Q61" s="37">
        <f t="shared" si="98"/>
        <v>0.74317276966499513</v>
      </c>
      <c r="R61" s="37">
        <f t="shared" si="99"/>
        <v>0.76520469944050296</v>
      </c>
      <c r="S61" s="19">
        <f t="shared" si="100"/>
        <v>0.77571318372323739</v>
      </c>
      <c r="T61" s="96">
        <f t="shared" si="101"/>
        <v>0.75512109251446036</v>
      </c>
      <c r="U61" s="78">
        <f t="shared" si="102"/>
        <v>0.7578008336139257</v>
      </c>
      <c r="W61" s="146">
        <f t="shared" si="76"/>
        <v>-7.4293601809911096E-3</v>
      </c>
      <c r="X61" s="104">
        <f t="shared" si="77"/>
        <v>0.26797410994653381</v>
      </c>
    </row>
    <row r="62" spans="1:24" ht="19.5" customHeight="1" x14ac:dyDescent="0.25">
      <c r="A62" s="24"/>
      <c r="B62" t="s">
        <v>68</v>
      </c>
      <c r="C62" s="10">
        <v>4178738</v>
      </c>
      <c r="D62" s="11">
        <v>4672832</v>
      </c>
      <c r="E62" s="11">
        <v>4330356</v>
      </c>
      <c r="F62" s="35">
        <v>3983828</v>
      </c>
      <c r="G62" s="35">
        <v>4454727</v>
      </c>
      <c r="H62" s="35">
        <v>4722581</v>
      </c>
      <c r="I62" s="12">
        <v>4332378</v>
      </c>
      <c r="J62" s="10">
        <v>947253</v>
      </c>
      <c r="K62" s="162">
        <v>943110</v>
      </c>
      <c r="M62" s="77">
        <f t="shared" si="94"/>
        <v>1.0826879907097421E-2</v>
      </c>
      <c r="N62" s="18">
        <f t="shared" si="95"/>
        <v>1.135021426321777E-2</v>
      </c>
      <c r="O62" s="18">
        <f t="shared" si="96"/>
        <v>9.861014843182447E-3</v>
      </c>
      <c r="P62" s="37">
        <f t="shared" si="97"/>
        <v>8.5953875719923384E-3</v>
      </c>
      <c r="Q62" s="37">
        <f t="shared" si="98"/>
        <v>9.0089520374527447E-3</v>
      </c>
      <c r="R62" s="37">
        <f t="shared" si="99"/>
        <v>8.7758926948815538E-3</v>
      </c>
      <c r="S62" s="19">
        <f t="shared" si="100"/>
        <v>8.0865115691729356E-3</v>
      </c>
      <c r="T62" s="96">
        <f t="shared" si="101"/>
        <v>7.8063200805581663E-3</v>
      </c>
      <c r="U62" s="78">
        <f t="shared" si="102"/>
        <v>7.8581401031949244E-3</v>
      </c>
      <c r="W62" s="146">
        <f t="shared" si="76"/>
        <v>-4.3736995290592903E-3</v>
      </c>
      <c r="X62" s="104">
        <f t="shared" si="77"/>
        <v>5.1820022636758084E-3</v>
      </c>
    </row>
    <row r="63" spans="1:24" ht="19.5" customHeight="1" x14ac:dyDescent="0.25">
      <c r="A63" s="24"/>
      <c r="B63" t="s">
        <v>84</v>
      </c>
      <c r="C63" s="10"/>
      <c r="D63" s="11"/>
      <c r="E63" s="11"/>
      <c r="F63" s="35">
        <v>0</v>
      </c>
      <c r="G63" s="35">
        <v>0</v>
      </c>
      <c r="H63" s="35">
        <v>108974</v>
      </c>
      <c r="I63" s="12">
        <v>193307</v>
      </c>
      <c r="J63" s="10">
        <v>47900</v>
      </c>
      <c r="K63" s="162">
        <v>23673</v>
      </c>
      <c r="M63" s="77">
        <f t="shared" si="94"/>
        <v>0</v>
      </c>
      <c r="N63" s="18">
        <f t="shared" si="95"/>
        <v>0</v>
      </c>
      <c r="O63" s="18">
        <f t="shared" si="96"/>
        <v>0</v>
      </c>
      <c r="P63" s="37">
        <f t="shared" si="97"/>
        <v>0</v>
      </c>
      <c r="Q63" s="37">
        <f t="shared" si="98"/>
        <v>0</v>
      </c>
      <c r="R63" s="37">
        <f t="shared" si="99"/>
        <v>2.0250454794359748E-4</v>
      </c>
      <c r="S63" s="19">
        <f t="shared" si="100"/>
        <v>3.6081322818602452E-4</v>
      </c>
      <c r="T63" s="96">
        <f t="shared" si="101"/>
        <v>3.9474430997709818E-4</v>
      </c>
      <c r="U63" s="78">
        <f t="shared" si="102"/>
        <v>1.9724714048513265E-4</v>
      </c>
      <c r="W63" s="146">
        <f t="shared" ref="W63:W67" si="103">(K63-J63)/J63</f>
        <v>-0.50578288100208768</v>
      </c>
      <c r="X63" s="104">
        <f t="shared" ref="X63:X67" si="104">(U63-T63)*100</f>
        <v>-1.9749716949196552E-2</v>
      </c>
    </row>
    <row r="64" spans="1:24" ht="19.5" customHeight="1" x14ac:dyDescent="0.25">
      <c r="A64" s="24"/>
      <c r="B64" t="s">
        <v>69</v>
      </c>
      <c r="C64" s="10"/>
      <c r="D64" s="11"/>
      <c r="E64" s="11">
        <v>456</v>
      </c>
      <c r="F64" s="35">
        <v>373</v>
      </c>
      <c r="G64" s="35">
        <v>65</v>
      </c>
      <c r="H64" s="35">
        <v>1438</v>
      </c>
      <c r="I64" s="12">
        <v>1688</v>
      </c>
      <c r="J64" s="10">
        <v>298</v>
      </c>
      <c r="K64" s="162">
        <v>163</v>
      </c>
      <c r="M64" s="77">
        <f t="shared" si="94"/>
        <v>0</v>
      </c>
      <c r="N64" s="18">
        <f t="shared" si="95"/>
        <v>0</v>
      </c>
      <c r="O64" s="18">
        <f t="shared" si="96"/>
        <v>1.0383956350219695E-6</v>
      </c>
      <c r="P64" s="37">
        <f t="shared" si="97"/>
        <v>8.0477359071554847E-7</v>
      </c>
      <c r="Q64" s="37">
        <f t="shared" si="98"/>
        <v>1.3145179994967782E-7</v>
      </c>
      <c r="R64" s="37">
        <f t="shared" si="99"/>
        <v>2.6722111691127534E-6</v>
      </c>
      <c r="S64" s="19">
        <f t="shared" si="100"/>
        <v>3.1507018844532759E-6</v>
      </c>
      <c r="T64" s="96">
        <f t="shared" si="101"/>
        <v>2.4558205505882098E-6</v>
      </c>
      <c r="U64" s="78">
        <f t="shared" si="102"/>
        <v>1.3581415071632924E-6</v>
      </c>
      <c r="W64" s="146">
        <f t="shared" si="103"/>
        <v>-0.45302013422818793</v>
      </c>
      <c r="X64" s="104">
        <f t="shared" si="104"/>
        <v>-1.0976790434249174E-4</v>
      </c>
    </row>
    <row r="65" spans="1:24" ht="19.5" customHeight="1" x14ac:dyDescent="0.25">
      <c r="A65" s="24"/>
      <c r="B65" t="s">
        <v>85</v>
      </c>
      <c r="C65" s="10"/>
      <c r="D65" s="11"/>
      <c r="E65" s="11"/>
      <c r="F65" s="35">
        <v>0</v>
      </c>
      <c r="G65" s="35">
        <v>0</v>
      </c>
      <c r="H65" s="35">
        <v>38799</v>
      </c>
      <c r="I65" s="12">
        <v>111640</v>
      </c>
      <c r="J65" s="10">
        <v>25024</v>
      </c>
      <c r="K65" s="162">
        <v>24089</v>
      </c>
      <c r="M65" s="77">
        <f t="shared" si="94"/>
        <v>0</v>
      </c>
      <c r="N65" s="18">
        <f t="shared" si="95"/>
        <v>0</v>
      </c>
      <c r="O65" s="18">
        <f t="shared" si="96"/>
        <v>0</v>
      </c>
      <c r="P65" s="37">
        <f t="shared" si="97"/>
        <v>0</v>
      </c>
      <c r="Q65" s="37">
        <f t="shared" si="98"/>
        <v>0</v>
      </c>
      <c r="R65" s="37">
        <f t="shared" si="99"/>
        <v>7.2099527921005361E-5</v>
      </c>
      <c r="S65" s="19">
        <f t="shared" si="100"/>
        <v>2.0837935923007328E-4</v>
      </c>
      <c r="T65" s="96">
        <f t="shared" si="101"/>
        <v>2.0622299818093745E-4</v>
      </c>
      <c r="U65" s="78">
        <f t="shared" si="102"/>
        <v>2.0071331758316903E-4</v>
      </c>
      <c r="W65" s="146">
        <f t="shared" si="103"/>
        <v>-3.7364130434782608E-2</v>
      </c>
      <c r="X65" s="104">
        <f t="shared" si="104"/>
        <v>-5.5096805977684145E-4</v>
      </c>
    </row>
    <row r="66" spans="1:24" ht="19.5" customHeight="1" x14ac:dyDescent="0.25">
      <c r="A66" s="24"/>
      <c r="B66" t="s">
        <v>70</v>
      </c>
      <c r="C66" s="10">
        <v>0</v>
      </c>
      <c r="D66" s="11">
        <v>416</v>
      </c>
      <c r="E66" s="11">
        <v>454</v>
      </c>
      <c r="F66" s="35">
        <v>255</v>
      </c>
      <c r="G66" s="35"/>
      <c r="H66" s="35"/>
      <c r="I66" s="12"/>
      <c r="J66" s="10"/>
      <c r="K66" s="162"/>
      <c r="M66" s="77">
        <f t="shared" si="94"/>
        <v>0</v>
      </c>
      <c r="N66" s="18">
        <f t="shared" si="95"/>
        <v>1.0104555724448455E-6</v>
      </c>
      <c r="O66" s="18">
        <f t="shared" si="96"/>
        <v>1.0338412682016978E-6</v>
      </c>
      <c r="P66" s="37">
        <f t="shared" si="97"/>
        <v>5.5018033681625968E-7</v>
      </c>
      <c r="Q66" s="37">
        <f t="shared" si="98"/>
        <v>0</v>
      </c>
      <c r="R66" s="37">
        <f t="shared" si="99"/>
        <v>0</v>
      </c>
      <c r="S66" s="19">
        <f t="shared" si="100"/>
        <v>0</v>
      </c>
      <c r="T66" s="96">
        <f t="shared" si="101"/>
        <v>0</v>
      </c>
      <c r="U66" s="78">
        <f t="shared" si="102"/>
        <v>0</v>
      </c>
      <c r="W66" s="146"/>
      <c r="X66" s="104">
        <f t="shared" si="104"/>
        <v>0</v>
      </c>
    </row>
    <row r="67" spans="1:24" ht="19.5" customHeight="1" thickBot="1" x14ac:dyDescent="0.3">
      <c r="A67" s="24"/>
      <c r="B67" t="s">
        <v>71</v>
      </c>
      <c r="C67" s="32">
        <v>20779637</v>
      </c>
      <c r="D67" s="33">
        <v>19916700</v>
      </c>
      <c r="E67" s="33">
        <v>22402456</v>
      </c>
      <c r="F67" s="35">
        <v>22040729</v>
      </c>
      <c r="G67" s="35">
        <v>21503772</v>
      </c>
      <c r="H67" s="35">
        <v>21303973</v>
      </c>
      <c r="I67" s="12">
        <v>21587181</v>
      </c>
      <c r="J67" s="10">
        <v>5276118</v>
      </c>
      <c r="K67" s="162">
        <v>5445178</v>
      </c>
      <c r="M67" s="77">
        <f t="shared" si="94"/>
        <v>5.3838894496873971E-2</v>
      </c>
      <c r="N67" s="18">
        <f t="shared" si="95"/>
        <v>4.8377260816615995E-2</v>
      </c>
      <c r="O67" s="18">
        <f t="shared" si="96"/>
        <v>5.1014501149499417E-2</v>
      </c>
      <c r="P67" s="37">
        <f t="shared" si="97"/>
        <v>4.7554414529003539E-2</v>
      </c>
      <c r="Q67" s="37">
        <f t="shared" si="98"/>
        <v>4.3487839001653594E-2</v>
      </c>
      <c r="R67" s="37">
        <f t="shared" si="99"/>
        <v>3.958881404525489E-2</v>
      </c>
      <c r="S67" s="19">
        <f t="shared" si="100"/>
        <v>4.0293111289534334E-2</v>
      </c>
      <c r="T67" s="96">
        <f t="shared" si="101"/>
        <v>4.3480533596403907E-2</v>
      </c>
      <c r="U67" s="78">
        <f t="shared" si="102"/>
        <v>4.5370075188296943E-2</v>
      </c>
      <c r="W67" s="146">
        <f t="shared" si="103"/>
        <v>3.2042497912290815E-2</v>
      </c>
      <c r="X67" s="104">
        <f t="shared" si="104"/>
        <v>0.18895415918930361</v>
      </c>
    </row>
    <row r="68" spans="1:24" ht="19.5" customHeight="1" thickBot="1" x14ac:dyDescent="0.3">
      <c r="A68" s="74" t="s">
        <v>21</v>
      </c>
      <c r="B68" s="100"/>
      <c r="C68" s="149">
        <f t="shared" ref="C68:F71" si="105">C46+C57</f>
        <v>847034616</v>
      </c>
      <c r="D68" s="84">
        <f t="shared" si="105"/>
        <v>929528130</v>
      </c>
      <c r="E68" s="84">
        <f t="shared" si="105"/>
        <v>975792310</v>
      </c>
      <c r="F68" s="84">
        <f t="shared" si="105"/>
        <v>1051987405</v>
      </c>
      <c r="G68" s="84">
        <v>815955436</v>
      </c>
      <c r="H68" s="84">
        <f t="shared" ref="H68" si="106">H46+H57</f>
        <v>848093811</v>
      </c>
      <c r="I68" s="168">
        <f>I46+I57</f>
        <v>1124616843</v>
      </c>
      <c r="J68" s="174">
        <f>J46+J57</f>
        <v>239680888</v>
      </c>
      <c r="K68" s="170">
        <f>K46+K57</f>
        <v>264370278</v>
      </c>
      <c r="M68" s="147">
        <f t="shared" ref="M68:S68" si="107">M46+M57</f>
        <v>1</v>
      </c>
      <c r="N68" s="150">
        <f t="shared" si="107"/>
        <v>1</v>
      </c>
      <c r="O68" s="150">
        <f t="shared" si="107"/>
        <v>1</v>
      </c>
      <c r="P68" s="150">
        <f t="shared" si="107"/>
        <v>1</v>
      </c>
      <c r="Q68" s="150">
        <f t="shared" si="107"/>
        <v>1</v>
      </c>
      <c r="R68" s="150">
        <f t="shared" si="107"/>
        <v>1</v>
      </c>
      <c r="S68" s="151">
        <f t="shared" si="107"/>
        <v>1</v>
      </c>
      <c r="T68" s="238">
        <f>T57+T46</f>
        <v>1</v>
      </c>
      <c r="U68" s="178">
        <f>U57+U46</f>
        <v>1</v>
      </c>
      <c r="W68" s="241">
        <f t="shared" si="76"/>
        <v>0.10300942309592911</v>
      </c>
      <c r="X68" s="240">
        <f t="shared" si="77"/>
        <v>0</v>
      </c>
    </row>
    <row r="69" spans="1:24" ht="19.5" customHeight="1" x14ac:dyDescent="0.25">
      <c r="A69" s="24"/>
      <c r="B69" t="s">
        <v>65</v>
      </c>
      <c r="C69" s="10">
        <f t="shared" si="105"/>
        <v>223895118</v>
      </c>
      <c r="D69" s="10">
        <f t="shared" si="105"/>
        <v>234049410</v>
      </c>
      <c r="E69" s="10">
        <f t="shared" si="105"/>
        <v>238364551</v>
      </c>
      <c r="F69" s="10">
        <f t="shared" si="105"/>
        <v>260369851</v>
      </c>
      <c r="G69" s="10">
        <f t="shared" ref="G69" si="108">G47+G58</f>
        <v>197441948</v>
      </c>
      <c r="H69" s="10">
        <f t="shared" ref="H69" si="109">H47+H58</f>
        <v>186875770</v>
      </c>
      <c r="I69" s="10">
        <f>I47+I58</f>
        <v>265525645</v>
      </c>
      <c r="J69" s="10">
        <f t="shared" ref="J69:K69" si="110">J47+J58</f>
        <v>61319451</v>
      </c>
      <c r="K69" s="162">
        <f t="shared" si="110"/>
        <v>66253515</v>
      </c>
      <c r="L69" s="2"/>
      <c r="M69" s="77">
        <f t="shared" ref="M69" si="111">C69/$C$68</f>
        <v>0.26432817947548909</v>
      </c>
      <c r="N69" s="18">
        <f t="shared" ref="N69" si="112">D69/$D$68</f>
        <v>0.2517937891777412</v>
      </c>
      <c r="O69" s="18">
        <f t="shared" ref="O69" si="113">E69/$E$68</f>
        <v>0.24427795603349242</v>
      </c>
      <c r="P69" s="37">
        <f>F69/$F$68</f>
        <v>0.2475028215760815</v>
      </c>
      <c r="Q69" s="37">
        <f>G69/$G$68</f>
        <v>0.24197638656334658</v>
      </c>
      <c r="R69" s="37">
        <f>H69/$H$68</f>
        <v>0.22034799402633537</v>
      </c>
      <c r="S69" s="19">
        <f>I69/$I$68</f>
        <v>0.23610320853072977</v>
      </c>
      <c r="T69" s="96">
        <f>J69/$J$68</f>
        <v>0.25583788307726896</v>
      </c>
      <c r="U69" s="78">
        <f>K69/$K$68</f>
        <v>0.25060878817852589</v>
      </c>
      <c r="W69" s="107">
        <f t="shared" si="76"/>
        <v>8.0464908271928273E-2</v>
      </c>
      <c r="X69" s="108">
        <f t="shared" si="77"/>
        <v>-0.52290948987430697</v>
      </c>
    </row>
    <row r="70" spans="1:24" ht="19.5" customHeight="1" x14ac:dyDescent="0.25">
      <c r="A70" s="24"/>
      <c r="B70" t="s">
        <v>66</v>
      </c>
      <c r="C70" s="10">
        <f t="shared" si="105"/>
        <v>29126634</v>
      </c>
      <c r="D70" s="10">
        <f t="shared" si="105"/>
        <v>36097098</v>
      </c>
      <c r="E70" s="10">
        <f t="shared" si="105"/>
        <v>36531565</v>
      </c>
      <c r="F70" s="10">
        <f t="shared" si="105"/>
        <v>40065136</v>
      </c>
      <c r="G70" s="10">
        <f t="shared" ref="G70" si="114">G48+G59</f>
        <v>19515968</v>
      </c>
      <c r="H70" s="10">
        <f t="shared" ref="H70" si="115">H48+H59</f>
        <v>21340590</v>
      </c>
      <c r="I70" s="10">
        <f>I48+I59</f>
        <v>41190981</v>
      </c>
      <c r="J70" s="10">
        <f t="shared" ref="J70:K70" si="116">J48+J59</f>
        <v>6924513</v>
      </c>
      <c r="K70" s="162">
        <f t="shared" si="116"/>
        <v>8845883</v>
      </c>
      <c r="L70" s="2"/>
      <c r="M70" s="77">
        <f t="shared" ref="M70:M78" si="117">C70/$C$68</f>
        <v>3.4386592294830133E-2</v>
      </c>
      <c r="N70" s="18">
        <f t="shared" ref="N70:N78" si="118">D70/$D$68</f>
        <v>3.8833787633731964E-2</v>
      </c>
      <c r="O70" s="18">
        <f t="shared" ref="O70:O78" si="119">E70/$E$68</f>
        <v>3.7437848838960411E-2</v>
      </c>
      <c r="P70" s="37">
        <f t="shared" ref="P70:P78" si="120">F70/$F$68</f>
        <v>3.8085186010378136E-2</v>
      </c>
      <c r="Q70" s="37">
        <f t="shared" ref="Q70:Q78" si="121">G70/$G$68</f>
        <v>2.3917933674995458E-2</v>
      </c>
      <c r="R70" s="37">
        <f t="shared" ref="R70:R78" si="122">H70/$H$68</f>
        <v>2.5163006407082484E-2</v>
      </c>
      <c r="S70" s="19">
        <f t="shared" ref="S70:S78" si="123">I70/$I$68</f>
        <v>3.6626679794444443E-2</v>
      </c>
      <c r="T70" s="96">
        <f t="shared" ref="T70:T78" si="124">J70/$J$68</f>
        <v>2.8890551340080148E-2</v>
      </c>
      <c r="U70" s="78">
        <f t="shared" ref="U70:U78" si="125">K70/$K$68</f>
        <v>3.3460202360569444E-2</v>
      </c>
      <c r="W70" s="146">
        <f t="shared" ref="W70:W78" si="126">(K70-J70)/J70</f>
        <v>0.27747366493499254</v>
      </c>
      <c r="X70" s="104">
        <f t="shared" ref="X70:X78" si="127">(U70-T70)*100</f>
        <v>0.45696510204892954</v>
      </c>
    </row>
    <row r="71" spans="1:24" ht="19.5" customHeight="1" x14ac:dyDescent="0.25">
      <c r="A71" s="24"/>
      <c r="B71" t="s">
        <v>73</v>
      </c>
      <c r="C71" s="10">
        <f t="shared" si="105"/>
        <v>40804</v>
      </c>
      <c r="D71" s="10">
        <f t="shared" si="105"/>
        <v>80734</v>
      </c>
      <c r="E71" s="10">
        <f t="shared" si="105"/>
        <v>122357</v>
      </c>
      <c r="F71" s="10">
        <f t="shared" si="105"/>
        <v>61316</v>
      </c>
      <c r="G71" s="10">
        <f t="shared" ref="G71" si="128">G49+G60</f>
        <v>53636</v>
      </c>
      <c r="H71" s="10">
        <f t="shared" ref="H71" si="129">H49+H60</f>
        <v>36811</v>
      </c>
      <c r="I71" s="10">
        <f>I49+I60</f>
        <v>24443</v>
      </c>
      <c r="J71" s="10">
        <f t="shared" ref="J71:K71" si="130">J49+J60</f>
        <v>9369</v>
      </c>
      <c r="K71" s="162">
        <f t="shared" si="130"/>
        <v>5806</v>
      </c>
      <c r="L71" s="2"/>
      <c r="M71" s="77">
        <f t="shared" si="117"/>
        <v>4.8172765586241401E-5</v>
      </c>
      <c r="N71" s="18">
        <f t="shared" si="118"/>
        <v>8.6854821703997277E-5</v>
      </c>
      <c r="O71" s="18">
        <f t="shared" si="119"/>
        <v>1.2539246184467266E-4</v>
      </c>
      <c r="P71" s="37">
        <f t="shared" si="120"/>
        <v>5.828586892634898E-5</v>
      </c>
      <c r="Q71" s="37">
        <f t="shared" si="121"/>
        <v>6.5733982070069813E-5</v>
      </c>
      <c r="R71" s="37">
        <f t="shared" si="122"/>
        <v>4.340439645066576E-5</v>
      </c>
      <c r="S71" s="19">
        <f t="shared" si="123"/>
        <v>2.1734513538670165E-5</v>
      </c>
      <c r="T71" s="96">
        <f t="shared" si="124"/>
        <v>3.9089474668501727E-5</v>
      </c>
      <c r="U71" s="78">
        <f t="shared" si="125"/>
        <v>2.1961621570787924E-5</v>
      </c>
      <c r="W71" s="146">
        <f t="shared" si="126"/>
        <v>-0.3802967232362045</v>
      </c>
      <c r="X71" s="104">
        <f t="shared" si="127"/>
        <v>-1.7127853097713803E-3</v>
      </c>
    </row>
    <row r="72" spans="1:24" ht="19.5" customHeight="1" x14ac:dyDescent="0.25">
      <c r="A72" s="24"/>
      <c r="B72" t="s">
        <v>67</v>
      </c>
      <c r="C72" s="10">
        <f>C50+C61</f>
        <v>559497144</v>
      </c>
      <c r="D72" s="10">
        <f t="shared" ref="D72:K72" si="131">D50+D61</f>
        <v>622981068</v>
      </c>
      <c r="E72" s="10">
        <f t="shared" si="131"/>
        <v>661742531</v>
      </c>
      <c r="F72" s="10">
        <f t="shared" ref="F72:G72" si="132">F50+F61</f>
        <v>713560644</v>
      </c>
      <c r="G72" s="10">
        <f t="shared" si="132"/>
        <v>565233734</v>
      </c>
      <c r="H72" s="10">
        <f t="shared" ref="H72" si="133">H50+H61</f>
        <v>607373079</v>
      </c>
      <c r="I72" s="10">
        <f t="shared" si="131"/>
        <v>778634364</v>
      </c>
      <c r="J72" s="10">
        <f t="shared" si="131"/>
        <v>162752576</v>
      </c>
      <c r="K72" s="162">
        <f t="shared" si="131"/>
        <v>179324763</v>
      </c>
      <c r="L72" s="2"/>
      <c r="M72" s="77">
        <f t="shared" si="117"/>
        <v>0.6605363386943327</v>
      </c>
      <c r="N72" s="18">
        <f t="shared" si="118"/>
        <v>0.67021217313778336</v>
      </c>
      <c r="O72" s="18">
        <f t="shared" si="119"/>
        <v>0.67815919865160645</v>
      </c>
      <c r="P72" s="37">
        <f t="shared" si="120"/>
        <v>0.67829770642548715</v>
      </c>
      <c r="Q72" s="37">
        <f t="shared" si="121"/>
        <v>0.69272623119089072</v>
      </c>
      <c r="R72" s="37">
        <f t="shared" si="122"/>
        <v>0.71616261210990018</v>
      </c>
      <c r="S72" s="19">
        <f t="shared" si="123"/>
        <v>0.6923552397836531</v>
      </c>
      <c r="T72" s="96">
        <f t="shared" si="124"/>
        <v>0.67903860569808971</v>
      </c>
      <c r="U72" s="78">
        <f t="shared" si="125"/>
        <v>0.67830909116039129</v>
      </c>
      <c r="W72" s="146">
        <f t="shared" si="126"/>
        <v>0.10182442212158903</v>
      </c>
      <c r="X72" s="104">
        <f t="shared" si="127"/>
        <v>-7.29514537698428E-2</v>
      </c>
    </row>
    <row r="73" spans="1:24" ht="19.5" customHeight="1" x14ac:dyDescent="0.25">
      <c r="A73" s="24"/>
      <c r="B73" t="s">
        <v>68</v>
      </c>
      <c r="C73" s="10">
        <f>C51+C62</f>
        <v>13073936</v>
      </c>
      <c r="D73" s="10">
        <f t="shared" ref="D73:K73" si="134">D51+D62</f>
        <v>15814913</v>
      </c>
      <c r="E73" s="10">
        <f t="shared" si="134"/>
        <v>16252342</v>
      </c>
      <c r="F73" s="10">
        <f t="shared" ref="F73:G77" si="135">F51+F62</f>
        <v>15132052</v>
      </c>
      <c r="G73" s="10">
        <f t="shared" si="135"/>
        <v>11722229</v>
      </c>
      <c r="H73" s="10">
        <f t="shared" ref="H73:I77" si="136">H51+H62</f>
        <v>10319717</v>
      </c>
      <c r="I73" s="10">
        <f t="shared" si="134"/>
        <v>16242956</v>
      </c>
      <c r="J73" s="10">
        <f t="shared" si="134"/>
        <v>3112829</v>
      </c>
      <c r="K73" s="162">
        <f t="shared" si="134"/>
        <v>4118949</v>
      </c>
      <c r="L73" s="2"/>
      <c r="M73" s="77">
        <f t="shared" si="117"/>
        <v>1.5434948882891935E-2</v>
      </c>
      <c r="N73" s="18">
        <f t="shared" si="118"/>
        <v>1.7013915436857194E-2</v>
      </c>
      <c r="O73" s="18">
        <f t="shared" si="119"/>
        <v>1.6655534003952133E-2</v>
      </c>
      <c r="P73" s="37">
        <f t="shared" si="120"/>
        <v>1.4384252062409435E-2</v>
      </c>
      <c r="Q73" s="37">
        <f t="shared" si="121"/>
        <v>1.436626129665248E-2</v>
      </c>
      <c r="R73" s="37">
        <f t="shared" si="122"/>
        <v>1.2168131480445387E-2</v>
      </c>
      <c r="S73" s="19">
        <f t="shared" si="123"/>
        <v>1.4443102200631011E-2</v>
      </c>
      <c r="T73" s="96">
        <f t="shared" si="124"/>
        <v>1.2987389299058337E-2</v>
      </c>
      <c r="U73" s="78">
        <f t="shared" si="125"/>
        <v>1.5580227214497993E-2</v>
      </c>
      <c r="W73" s="146">
        <f t="shared" si="126"/>
        <v>0.32321724065151025</v>
      </c>
      <c r="X73" s="104">
        <f t="shared" si="127"/>
        <v>0.25928379154396552</v>
      </c>
    </row>
    <row r="74" spans="1:24" ht="19.5" customHeight="1" x14ac:dyDescent="0.25">
      <c r="A74" s="24"/>
      <c r="B74" t="s">
        <v>84</v>
      </c>
      <c r="C74" s="10">
        <f t="shared" ref="C74:E74" si="137">C52+C63</f>
        <v>0</v>
      </c>
      <c r="D74" s="10">
        <f t="shared" si="137"/>
        <v>0</v>
      </c>
      <c r="E74" s="10">
        <f t="shared" si="137"/>
        <v>0</v>
      </c>
      <c r="F74" s="10">
        <f t="shared" si="135"/>
        <v>0</v>
      </c>
      <c r="G74" s="10">
        <f t="shared" si="135"/>
        <v>0</v>
      </c>
      <c r="H74" s="10">
        <f t="shared" si="136"/>
        <v>148749</v>
      </c>
      <c r="I74" s="10">
        <f t="shared" si="136"/>
        <v>237063</v>
      </c>
      <c r="J74" s="10">
        <f t="shared" ref="J74:K74" si="138">J52+J63</f>
        <v>54098</v>
      </c>
      <c r="K74" s="162">
        <f t="shared" si="138"/>
        <v>31989</v>
      </c>
      <c r="L74" s="2"/>
      <c r="M74" s="77">
        <f t="shared" si="117"/>
        <v>0</v>
      </c>
      <c r="N74" s="18">
        <f t="shared" si="118"/>
        <v>0</v>
      </c>
      <c r="O74" s="18">
        <f t="shared" si="119"/>
        <v>0</v>
      </c>
      <c r="P74" s="37">
        <f t="shared" si="120"/>
        <v>0</v>
      </c>
      <c r="Q74" s="37">
        <f t="shared" si="121"/>
        <v>0</v>
      </c>
      <c r="R74" s="37">
        <f t="shared" si="122"/>
        <v>1.7539215363994678E-4</v>
      </c>
      <c r="S74" s="19">
        <f t="shared" si="123"/>
        <v>2.1079445988699281E-4</v>
      </c>
      <c r="T74" s="96">
        <f t="shared" si="124"/>
        <v>2.2570844280249828E-4</v>
      </c>
      <c r="U74" s="78">
        <f t="shared" si="125"/>
        <v>1.2100074275369184E-4</v>
      </c>
      <c r="W74" s="146">
        <f t="shared" si="126"/>
        <v>-0.40868423971311324</v>
      </c>
      <c r="X74" s="104">
        <f t="shared" si="127"/>
        <v>-1.0470770004880644E-2</v>
      </c>
    </row>
    <row r="75" spans="1:24" ht="19.5" customHeight="1" x14ac:dyDescent="0.25">
      <c r="A75" s="24"/>
      <c r="B75" t="s">
        <v>69</v>
      </c>
      <c r="C75" s="10">
        <f t="shared" ref="C75:E75" si="139">C53+C64</f>
        <v>0</v>
      </c>
      <c r="D75" s="10">
        <f t="shared" si="139"/>
        <v>0</v>
      </c>
      <c r="E75" s="10">
        <f t="shared" si="139"/>
        <v>456</v>
      </c>
      <c r="F75" s="10">
        <f t="shared" si="135"/>
        <v>4573</v>
      </c>
      <c r="G75" s="10">
        <f t="shared" si="135"/>
        <v>2004</v>
      </c>
      <c r="H75" s="10">
        <f t="shared" si="136"/>
        <v>1438</v>
      </c>
      <c r="I75" s="10">
        <f t="shared" si="136"/>
        <v>1688</v>
      </c>
      <c r="J75" s="10">
        <f t="shared" ref="J75:K75" si="140">J53+J64</f>
        <v>298</v>
      </c>
      <c r="K75" s="162">
        <f t="shared" si="140"/>
        <v>163</v>
      </c>
      <c r="L75" s="2"/>
      <c r="M75" s="77">
        <f t="shared" si="117"/>
        <v>0</v>
      </c>
      <c r="N75" s="18">
        <f t="shared" si="118"/>
        <v>0</v>
      </c>
      <c r="O75" s="18">
        <f t="shared" si="119"/>
        <v>4.6731255752568906E-7</v>
      </c>
      <c r="P75" s="37">
        <f t="shared" si="120"/>
        <v>4.3470102191955426E-6</v>
      </c>
      <c r="Q75" s="37">
        <f t="shared" si="121"/>
        <v>2.456016482743305E-6</v>
      </c>
      <c r="R75" s="37">
        <f t="shared" si="122"/>
        <v>1.695567142866463E-6</v>
      </c>
      <c r="S75" s="19">
        <f t="shared" si="123"/>
        <v>1.5009556459221553E-6</v>
      </c>
      <c r="T75" s="96">
        <f t="shared" si="124"/>
        <v>1.2433198261515119E-6</v>
      </c>
      <c r="U75" s="78">
        <f t="shared" si="125"/>
        <v>6.1655947572139711E-7</v>
      </c>
      <c r="W75" s="146">
        <f t="shared" si="126"/>
        <v>-0.45302013422818793</v>
      </c>
      <c r="X75" s="104">
        <f t="shared" si="127"/>
        <v>-6.2676035043011483E-5</v>
      </c>
    </row>
    <row r="76" spans="1:24" ht="19.5" customHeight="1" x14ac:dyDescent="0.25">
      <c r="A76" s="24"/>
      <c r="B76" t="s">
        <v>85</v>
      </c>
      <c r="C76" s="10">
        <f t="shared" ref="C76:E76" si="141">C54+C65</f>
        <v>0</v>
      </c>
      <c r="D76" s="10">
        <f t="shared" si="141"/>
        <v>0</v>
      </c>
      <c r="E76" s="10">
        <f t="shared" si="141"/>
        <v>0</v>
      </c>
      <c r="F76" s="10">
        <f t="shared" si="135"/>
        <v>0</v>
      </c>
      <c r="G76" s="10">
        <f t="shared" si="135"/>
        <v>0</v>
      </c>
      <c r="H76" s="10">
        <f t="shared" si="136"/>
        <v>38799</v>
      </c>
      <c r="I76" s="10">
        <f t="shared" si="136"/>
        <v>111640</v>
      </c>
      <c r="J76" s="10">
        <f t="shared" ref="J76:K76" si="142">J54+J65</f>
        <v>25024</v>
      </c>
      <c r="K76" s="162">
        <f t="shared" si="142"/>
        <v>24089</v>
      </c>
      <c r="L76" s="2"/>
      <c r="M76" s="77">
        <f t="shared" si="117"/>
        <v>0</v>
      </c>
      <c r="N76" s="18">
        <f t="shared" si="118"/>
        <v>0</v>
      </c>
      <c r="O76" s="18">
        <f t="shared" si="119"/>
        <v>0</v>
      </c>
      <c r="P76" s="37">
        <f t="shared" si="120"/>
        <v>0</v>
      </c>
      <c r="Q76" s="37">
        <f t="shared" si="121"/>
        <v>0</v>
      </c>
      <c r="R76" s="37">
        <f t="shared" si="122"/>
        <v>4.5748476756659179E-5</v>
      </c>
      <c r="S76" s="19">
        <f t="shared" si="123"/>
        <v>9.92693651130032E-5</v>
      </c>
      <c r="T76" s="96">
        <f t="shared" si="124"/>
        <v>1.0440548768327327E-4</v>
      </c>
      <c r="U76" s="78">
        <f t="shared" si="125"/>
        <v>9.1118412335292853E-5</v>
      </c>
      <c r="W76" s="146">
        <f t="shared" si="126"/>
        <v>-3.7364130434782608E-2</v>
      </c>
      <c r="X76" s="104">
        <f t="shared" si="127"/>
        <v>-1.3287075347980415E-3</v>
      </c>
    </row>
    <row r="77" spans="1:24" ht="19.5" customHeight="1" x14ac:dyDescent="0.25">
      <c r="A77" s="24"/>
      <c r="B77" t="s">
        <v>70</v>
      </c>
      <c r="C77" s="10">
        <f t="shared" ref="C77:E77" si="143">C55+C66</f>
        <v>0</v>
      </c>
      <c r="D77" s="10">
        <f t="shared" si="143"/>
        <v>416</v>
      </c>
      <c r="E77" s="10">
        <f t="shared" si="143"/>
        <v>454</v>
      </c>
      <c r="F77" s="10">
        <f t="shared" si="135"/>
        <v>255</v>
      </c>
      <c r="G77" s="10">
        <f t="shared" si="135"/>
        <v>0</v>
      </c>
      <c r="H77" s="10">
        <f t="shared" si="136"/>
        <v>0</v>
      </c>
      <c r="I77" s="10">
        <f t="shared" si="136"/>
        <v>0</v>
      </c>
      <c r="J77" s="10">
        <f t="shared" ref="J77:K77" si="144">J55+J66</f>
        <v>0</v>
      </c>
      <c r="K77" s="162">
        <f t="shared" si="144"/>
        <v>0</v>
      </c>
      <c r="L77" s="2"/>
      <c r="M77" s="77">
        <f t="shared" si="117"/>
        <v>0</v>
      </c>
      <c r="N77" s="18">
        <f t="shared" si="118"/>
        <v>4.4753890342189E-7</v>
      </c>
      <c r="O77" s="18">
        <f t="shared" si="119"/>
        <v>4.6526294104531324E-7</v>
      </c>
      <c r="P77" s="37">
        <f t="shared" si="120"/>
        <v>2.4239833936034625E-7</v>
      </c>
      <c r="Q77" s="37">
        <f t="shared" si="121"/>
        <v>0</v>
      </c>
      <c r="R77" s="37">
        <f t="shared" si="122"/>
        <v>0</v>
      </c>
      <c r="S77" s="19">
        <f t="shared" si="123"/>
        <v>0</v>
      </c>
      <c r="T77" s="96">
        <f t="shared" si="124"/>
        <v>0</v>
      </c>
      <c r="U77" s="78">
        <f t="shared" si="125"/>
        <v>0</v>
      </c>
      <c r="W77" s="146"/>
      <c r="X77" s="104">
        <f t="shared" si="127"/>
        <v>0</v>
      </c>
    </row>
    <row r="78" spans="1:24" ht="19.5" customHeight="1" thickBot="1" x14ac:dyDescent="0.3">
      <c r="A78" s="31"/>
      <c r="B78" s="25" t="s">
        <v>71</v>
      </c>
      <c r="C78" s="32">
        <f>C56+C67</f>
        <v>21400980</v>
      </c>
      <c r="D78" s="32">
        <f t="shared" ref="D78:K78" si="145">D56+D67</f>
        <v>20504491</v>
      </c>
      <c r="E78" s="32">
        <f t="shared" si="145"/>
        <v>22778054</v>
      </c>
      <c r="F78" s="32">
        <f t="shared" ref="F78:G78" si="146">F56+F67</f>
        <v>22793578</v>
      </c>
      <c r="G78" s="32">
        <f t="shared" si="146"/>
        <v>21985917</v>
      </c>
      <c r="H78" s="32">
        <f t="shared" ref="H78" si="147">H56+H67</f>
        <v>21958858</v>
      </c>
      <c r="I78" s="32">
        <f t="shared" si="145"/>
        <v>22648063</v>
      </c>
      <c r="J78" s="32">
        <f t="shared" si="145"/>
        <v>5482730</v>
      </c>
      <c r="K78" s="163">
        <f t="shared" si="145"/>
        <v>5765121</v>
      </c>
      <c r="L78" s="2"/>
      <c r="M78" s="148">
        <f t="shared" si="117"/>
        <v>2.5265767886869926E-2</v>
      </c>
      <c r="N78" s="80">
        <f t="shared" si="118"/>
        <v>2.2059032253278876E-2</v>
      </c>
      <c r="O78" s="80">
        <f t="shared" si="119"/>
        <v>2.3343137434645288E-2</v>
      </c>
      <c r="P78" s="179">
        <f t="shared" si="120"/>
        <v>2.1667158648158911E-2</v>
      </c>
      <c r="Q78" s="80">
        <f t="shared" si="121"/>
        <v>2.6944997275561995E-2</v>
      </c>
      <c r="R78" s="179">
        <f t="shared" si="122"/>
        <v>2.5892015382246433E-2</v>
      </c>
      <c r="S78" s="94">
        <f t="shared" si="123"/>
        <v>2.0138470396357029E-2</v>
      </c>
      <c r="T78" s="236">
        <f t="shared" si="124"/>
        <v>2.2875123860522411E-2</v>
      </c>
      <c r="U78" s="237">
        <f t="shared" si="125"/>
        <v>2.1806993749879856E-2</v>
      </c>
      <c r="W78" s="109">
        <f t="shared" si="126"/>
        <v>5.1505545594986442E-2</v>
      </c>
      <c r="X78" s="106">
        <f t="shared" si="127"/>
        <v>-0.10681301106425546</v>
      </c>
    </row>
    <row r="79" spans="1:24" ht="19.5" customHeight="1" x14ac:dyDescent="0.25"/>
    <row r="80" spans="1:24" ht="19.5" customHeight="1" x14ac:dyDescent="0.25"/>
    <row r="81" spans="1:13" x14ac:dyDescent="0.25">
      <c r="A81" s="1" t="s">
        <v>27</v>
      </c>
      <c r="M81" s="1" t="str">
        <f>W3</f>
        <v>VARIAÇÃO (JAN-MAR)</v>
      </c>
    </row>
    <row r="82" spans="1:13" ht="15.75" thickBot="1" x14ac:dyDescent="0.3"/>
    <row r="83" spans="1:13" ht="24" customHeight="1" x14ac:dyDescent="0.25">
      <c r="A83" s="395" t="s">
        <v>79</v>
      </c>
      <c r="B83" s="429"/>
      <c r="C83" s="397">
        <v>2016</v>
      </c>
      <c r="D83" s="392">
        <v>2017</v>
      </c>
      <c r="E83" s="392">
        <v>2018</v>
      </c>
      <c r="F83" s="392">
        <v>2019</v>
      </c>
      <c r="G83" s="392">
        <v>2020</v>
      </c>
      <c r="H83" s="392">
        <v>2021</v>
      </c>
      <c r="I83" s="401">
        <v>2022</v>
      </c>
      <c r="J83" s="403" t="str">
        <f>J5</f>
        <v>janeiro - março</v>
      </c>
      <c r="K83" s="404"/>
      <c r="M83" s="399" t="s">
        <v>94</v>
      </c>
    </row>
    <row r="84" spans="1:13" ht="20.25" customHeight="1" thickBot="1" x14ac:dyDescent="0.3">
      <c r="A84" s="396"/>
      <c r="B84" s="430"/>
      <c r="C84" s="411"/>
      <c r="D84" s="394"/>
      <c r="E84" s="394"/>
      <c r="F84" s="394"/>
      <c r="G84" s="394"/>
      <c r="H84" s="394"/>
      <c r="I84" s="420"/>
      <c r="J84" s="167">
        <v>2022</v>
      </c>
      <c r="K84" s="169">
        <v>2023</v>
      </c>
      <c r="M84" s="400"/>
    </row>
    <row r="85" spans="1:13" ht="20.100000000000001" customHeight="1" thickBot="1" x14ac:dyDescent="0.3">
      <c r="A85" s="5" t="s">
        <v>37</v>
      </c>
      <c r="B85" s="6"/>
      <c r="C85" s="431">
        <f>C46/C7</f>
        <v>6.2654848542489967</v>
      </c>
      <c r="D85" s="432">
        <f>D46/D7</f>
        <v>6.4560462042243847</v>
      </c>
      <c r="E85" s="432">
        <f>E46/E7</f>
        <v>6.5952788640868016</v>
      </c>
      <c r="F85" s="433">
        <f t="shared" ref="F85:I85" si="148">F46/F7</f>
        <v>6.5978985402664216</v>
      </c>
      <c r="G85" s="433">
        <f t="shared" si="148"/>
        <v>6.5158738856496985</v>
      </c>
      <c r="H85" s="433">
        <f t="shared" si="148"/>
        <v>6.7616037470600112</v>
      </c>
      <c r="I85" s="434">
        <f t="shared" si="148"/>
        <v>6.9959120482515003</v>
      </c>
      <c r="J85" s="435">
        <f>J46/J7</f>
        <v>6.752215718016342</v>
      </c>
      <c r="K85" s="436">
        <f>K46/K7</f>
        <v>6.9245230008305398</v>
      </c>
      <c r="L85" s="334"/>
      <c r="M85" s="42">
        <f>(K85-J85)/J85</f>
        <v>2.5518628256269344E-2</v>
      </c>
    </row>
    <row r="86" spans="1:13" ht="20.100000000000001" customHeight="1" x14ac:dyDescent="0.25">
      <c r="A86" s="24"/>
      <c r="B86" s="144" t="s">
        <v>65</v>
      </c>
      <c r="C86" s="437">
        <f t="shared" ref="C86:K86" si="149">C47/C8</f>
        <v>4.0065269977466658</v>
      </c>
      <c r="D86" s="438">
        <f t="shared" si="149"/>
        <v>4.0122677825404391</v>
      </c>
      <c r="E86" s="438">
        <f t="shared" si="149"/>
        <v>3.9288679671800066</v>
      </c>
      <c r="F86" s="439">
        <f t="shared" si="149"/>
        <v>3.9346168082813922</v>
      </c>
      <c r="G86" s="439">
        <f t="shared" si="149"/>
        <v>3.9813012875264353</v>
      </c>
      <c r="H86" s="439">
        <f t="shared" si="149"/>
        <v>3.9803892600391277</v>
      </c>
      <c r="I86" s="440">
        <f t="shared" si="149"/>
        <v>4.1585911566064757</v>
      </c>
      <c r="J86" s="437">
        <f t="shared" si="149"/>
        <v>4.1548579505576049</v>
      </c>
      <c r="K86" s="441">
        <f t="shared" si="149"/>
        <v>4.1469340509843722</v>
      </c>
      <c r="L86" s="334"/>
      <c r="M86" s="42">
        <f t="shared" ref="M86:M117" si="150">(K86-J86)/J86</f>
        <v>-1.9071409101168585E-3</v>
      </c>
    </row>
    <row r="87" spans="1:13" ht="20.100000000000001" customHeight="1" x14ac:dyDescent="0.25">
      <c r="A87" s="24"/>
      <c r="B87" s="144" t="s">
        <v>66</v>
      </c>
      <c r="C87" s="437">
        <f t="shared" ref="C87:K87" si="151">C48/C9</f>
        <v>4.8232437581677328</v>
      </c>
      <c r="D87" s="438">
        <f t="shared" si="151"/>
        <v>4.9536346885160132</v>
      </c>
      <c r="E87" s="438">
        <f t="shared" si="151"/>
        <v>4.6595370518236487</v>
      </c>
      <c r="F87" s="439">
        <f t="shared" si="151"/>
        <v>4.4997990594881774</v>
      </c>
      <c r="G87" s="439">
        <f t="shared" si="151"/>
        <v>4.1349631919918277</v>
      </c>
      <c r="H87" s="439">
        <f t="shared" si="151"/>
        <v>4.376096403431295</v>
      </c>
      <c r="I87" s="440">
        <f t="shared" si="151"/>
        <v>4.7726485493668589</v>
      </c>
      <c r="J87" s="437">
        <f t="shared" si="151"/>
        <v>4.7072603966904989</v>
      </c>
      <c r="K87" s="441">
        <f t="shared" si="151"/>
        <v>4.8123332165838075</v>
      </c>
      <c r="L87" s="334"/>
      <c r="M87" s="30">
        <f t="shared" si="150"/>
        <v>2.2321437744804058E-2</v>
      </c>
    </row>
    <row r="88" spans="1:13" ht="20.100000000000001" customHeight="1" x14ac:dyDescent="0.25">
      <c r="A88" s="24"/>
      <c r="B88" s="144" t="s">
        <v>73</v>
      </c>
      <c r="C88" s="437">
        <f t="shared" ref="C88:K88" si="152">C49/C10</f>
        <v>1.2000470560555261</v>
      </c>
      <c r="D88" s="438">
        <f t="shared" si="152"/>
        <v>1.7223988223497535</v>
      </c>
      <c r="E88" s="438">
        <f t="shared" si="152"/>
        <v>1.7286945464820571</v>
      </c>
      <c r="F88" s="439">
        <f t="shared" si="152"/>
        <v>1.3900773782430587</v>
      </c>
      <c r="G88" s="439">
        <f t="shared" si="152"/>
        <v>1.3648760440850747</v>
      </c>
      <c r="H88" s="439">
        <f t="shared" si="152"/>
        <v>1.3573016225827961</v>
      </c>
      <c r="I88" s="440">
        <f t="shared" si="152"/>
        <v>1.5740227960589863</v>
      </c>
      <c r="J88" s="437">
        <f t="shared" si="152"/>
        <v>1.3950268016676592</v>
      </c>
      <c r="K88" s="441">
        <f t="shared" si="152"/>
        <v>1.9555405860559112</v>
      </c>
      <c r="L88" s="334"/>
      <c r="M88" s="30">
        <f t="shared" si="150"/>
        <v>0.40179427643841392</v>
      </c>
    </row>
    <row r="89" spans="1:13" ht="20.100000000000001" customHeight="1" x14ac:dyDescent="0.25">
      <c r="A89" s="24"/>
      <c r="B89" s="144" t="s">
        <v>67</v>
      </c>
      <c r="C89" s="437">
        <f t="shared" ref="C89:K89" si="153">C50/C11</f>
        <v>9.9465692397848233</v>
      </c>
      <c r="D89" s="438">
        <f t="shared" si="153"/>
        <v>10.215136737554323</v>
      </c>
      <c r="E89" s="438">
        <f t="shared" si="153"/>
        <v>10.77276660061475</v>
      </c>
      <c r="F89" s="439">
        <f t="shared" si="153"/>
        <v>10.836027462226122</v>
      </c>
      <c r="G89" s="439">
        <f t="shared" si="153"/>
        <v>10.763684895776635</v>
      </c>
      <c r="H89" s="439">
        <f t="shared" si="153"/>
        <v>11.172362940032647</v>
      </c>
      <c r="I89" s="440">
        <f t="shared" si="153"/>
        <v>11.625451489369741</v>
      </c>
      <c r="J89" s="437">
        <f t="shared" si="153"/>
        <v>11.160747959503443</v>
      </c>
      <c r="K89" s="441">
        <f t="shared" si="153"/>
        <v>11.801084367724123</v>
      </c>
      <c r="L89" s="334"/>
      <c r="M89" s="30">
        <f t="shared" si="150"/>
        <v>5.7373969069468116E-2</v>
      </c>
    </row>
    <row r="90" spans="1:13" ht="20.100000000000001" customHeight="1" x14ac:dyDescent="0.25">
      <c r="A90" s="24"/>
      <c r="B90" t="s">
        <v>68</v>
      </c>
      <c r="C90" s="437">
        <f t="shared" ref="C90:K90" si="154">C51/C12</f>
        <v>3.6729090278465959</v>
      </c>
      <c r="D90" s="438">
        <f t="shared" si="154"/>
        <v>3.5762013904781038</v>
      </c>
      <c r="E90" s="438">
        <f t="shared" si="154"/>
        <v>3.9869235975857715</v>
      </c>
      <c r="F90" s="439">
        <f t="shared" si="154"/>
        <v>4.1667815361614648</v>
      </c>
      <c r="G90" s="439">
        <f t="shared" si="154"/>
        <v>4.1544227226138304</v>
      </c>
      <c r="H90" s="439">
        <f t="shared" si="154"/>
        <v>3.9283716007462108</v>
      </c>
      <c r="I90" s="440">
        <f t="shared" si="154"/>
        <v>4.5129603962421863</v>
      </c>
      <c r="J90" s="437">
        <f t="shared" si="154"/>
        <v>4.5069125766647726</v>
      </c>
      <c r="K90" s="441">
        <f t="shared" si="154"/>
        <v>3.6436426341567509</v>
      </c>
      <c r="L90" s="334"/>
      <c r="M90" s="30">
        <f t="shared" si="150"/>
        <v>-0.19154352959445753</v>
      </c>
    </row>
    <row r="91" spans="1:13" ht="20.100000000000001" customHeight="1" x14ac:dyDescent="0.25">
      <c r="A91" s="24"/>
      <c r="B91" s="144" t="s">
        <v>84</v>
      </c>
      <c r="C91" s="437"/>
      <c r="D91" s="438"/>
      <c r="E91" s="438"/>
      <c r="F91" s="439"/>
      <c r="G91" s="439"/>
      <c r="H91" s="439">
        <f t="shared" ref="C91:K91" si="155">H52/H13</f>
        <v>5.8838757396449708</v>
      </c>
      <c r="I91" s="440">
        <f t="shared" si="155"/>
        <v>7.6926863572433195</v>
      </c>
      <c r="J91" s="437">
        <f t="shared" si="155"/>
        <v>6.0586510263929618</v>
      </c>
      <c r="K91" s="441">
        <f t="shared" si="155"/>
        <v>7.8231420507996239</v>
      </c>
      <c r="L91" s="334"/>
      <c r="M91" s="30">
        <f t="shared" si="150"/>
        <v>0.29123496579025737</v>
      </c>
    </row>
    <row r="92" spans="1:13" ht="20.100000000000001" customHeight="1" x14ac:dyDescent="0.25">
      <c r="A92" s="24"/>
      <c r="B92" t="s">
        <v>69</v>
      </c>
      <c r="C92" s="437"/>
      <c r="D92" s="438"/>
      <c r="E92" s="438"/>
      <c r="F92" s="439">
        <f t="shared" ref="C92:K92" si="156">F53/F14</f>
        <v>3.6082474226804124</v>
      </c>
      <c r="G92" s="439">
        <f t="shared" si="156"/>
        <v>3.610800744878957</v>
      </c>
      <c r="H92" s="439"/>
      <c r="I92" s="440"/>
      <c r="J92" s="437"/>
      <c r="K92" s="441"/>
      <c r="L92" s="334"/>
      <c r="M92" s="30"/>
    </row>
    <row r="93" spans="1:13" ht="20.100000000000001" customHeight="1" x14ac:dyDescent="0.25">
      <c r="A93" s="24"/>
      <c r="B93" s="144" t="s">
        <v>85</v>
      </c>
      <c r="C93" s="437"/>
      <c r="D93" s="438"/>
      <c r="E93" s="438"/>
      <c r="F93" s="439"/>
      <c r="G93" s="439"/>
      <c r="H93" s="439"/>
      <c r="I93" s="440"/>
      <c r="J93" s="437"/>
      <c r="K93" s="441"/>
      <c r="L93" s="334"/>
      <c r="M93" s="30"/>
    </row>
    <row r="94" spans="1:13" ht="20.100000000000001" customHeight="1" x14ac:dyDescent="0.25">
      <c r="A94" s="24"/>
      <c r="B94" t="s">
        <v>70</v>
      </c>
      <c r="C94" s="437"/>
      <c r="D94" s="438"/>
      <c r="E94" s="438"/>
      <c r="F94" s="439"/>
      <c r="G94" s="439"/>
      <c r="H94" s="439"/>
      <c r="I94" s="440"/>
      <c r="J94" s="437"/>
      <c r="K94" s="441"/>
      <c r="L94" s="334"/>
      <c r="M94" s="30"/>
    </row>
    <row r="95" spans="1:13" ht="20.100000000000001" customHeight="1" thickBot="1" x14ac:dyDescent="0.3">
      <c r="A95" s="24"/>
      <c r="B95" t="s">
        <v>71</v>
      </c>
      <c r="C95" s="437">
        <f t="shared" ref="C95:K95" si="157">C56/C17</f>
        <v>1.8700899615654336</v>
      </c>
      <c r="D95" s="438">
        <f t="shared" si="157"/>
        <v>3.5003185946106892</v>
      </c>
      <c r="E95" s="438">
        <f t="shared" si="157"/>
        <v>2.6837821809061744</v>
      </c>
      <c r="F95" s="439">
        <f t="shared" si="157"/>
        <v>2.1013277584411889</v>
      </c>
      <c r="G95" s="439">
        <f t="shared" si="157"/>
        <v>1.9844379596893353</v>
      </c>
      <c r="H95" s="439">
        <f t="shared" si="157"/>
        <v>3.0186544116969198</v>
      </c>
      <c r="I95" s="440">
        <f t="shared" si="157"/>
        <v>2.7229331895998561</v>
      </c>
      <c r="J95" s="437">
        <f t="shared" si="157"/>
        <v>2.9048730422067881</v>
      </c>
      <c r="K95" s="441">
        <f t="shared" si="157"/>
        <v>2.5661544137698713</v>
      </c>
      <c r="L95" s="334"/>
      <c r="M95" s="30">
        <f t="shared" ref="M95" si="158">(K95-J95)/J95</f>
        <v>-0.11660359110895854</v>
      </c>
    </row>
    <row r="96" spans="1:13" ht="20.100000000000001" customHeight="1" thickBot="1" x14ac:dyDescent="0.3">
      <c r="A96" s="5" t="s">
        <v>36</v>
      </c>
      <c r="B96" s="6"/>
      <c r="C96" s="431">
        <f t="shared" ref="C96:K96" si="159">C57/C18</f>
        <v>2.1054929034593952</v>
      </c>
      <c r="D96" s="432">
        <f t="shared" si="159"/>
        <v>2.1993873370347377</v>
      </c>
      <c r="E96" s="432">
        <f t="shared" si="159"/>
        <v>2.4032794086253029</v>
      </c>
      <c r="F96" s="433">
        <f t="shared" si="159"/>
        <v>2.4510560716120424</v>
      </c>
      <c r="G96" s="433">
        <f t="shared" si="159"/>
        <v>2.4550389911933879</v>
      </c>
      <c r="H96" s="433">
        <f t="shared" si="159"/>
        <v>2.5734919188562806</v>
      </c>
      <c r="I96" s="434">
        <f t="shared" si="159"/>
        <v>2.7378138039659934</v>
      </c>
      <c r="J96" s="431">
        <f t="shared" si="159"/>
        <v>2.5640672214451246</v>
      </c>
      <c r="K96" s="442">
        <f t="shared" si="159"/>
        <v>2.7193408895108151</v>
      </c>
      <c r="L96" s="338"/>
      <c r="M96" s="23">
        <f t="shared" si="150"/>
        <v>6.0557565249080056E-2</v>
      </c>
    </row>
    <row r="97" spans="1:13" ht="20.100000000000001" customHeight="1" x14ac:dyDescent="0.25">
      <c r="A97" s="24"/>
      <c r="B97" t="s">
        <v>65</v>
      </c>
      <c r="C97" s="437">
        <f t="shared" ref="C97:K97" si="160">C58/C19</f>
        <v>1.1732775036210119</v>
      </c>
      <c r="D97" s="438">
        <f t="shared" si="160"/>
        <v>1.1874796190726833</v>
      </c>
      <c r="E97" s="438">
        <f t="shared" si="160"/>
        <v>1.3251389366944624</v>
      </c>
      <c r="F97" s="439">
        <f t="shared" si="160"/>
        <v>1.3028065054769342</v>
      </c>
      <c r="G97" s="439">
        <f t="shared" si="160"/>
        <v>1.3416584719004372</v>
      </c>
      <c r="H97" s="439">
        <f t="shared" si="160"/>
        <v>1.3396594211051549</v>
      </c>
      <c r="I97" s="440">
        <f t="shared" si="160"/>
        <v>1.3831242150475933</v>
      </c>
      <c r="J97" s="437">
        <f t="shared" si="160"/>
        <v>1.3384577330672049</v>
      </c>
      <c r="K97" s="441">
        <f t="shared" si="160"/>
        <v>1.4074849030568211</v>
      </c>
      <c r="L97" s="334"/>
      <c r="M97" s="30">
        <f t="shared" si="150"/>
        <v>5.1572170180849634E-2</v>
      </c>
    </row>
    <row r="98" spans="1:13" ht="20.100000000000001" customHeight="1" x14ac:dyDescent="0.25">
      <c r="A98" s="24"/>
      <c r="B98" t="s">
        <v>66</v>
      </c>
      <c r="C98" s="437">
        <f t="shared" ref="C98:K98" si="161">C59/C20</f>
        <v>3.6237316798196169</v>
      </c>
      <c r="D98" s="438">
        <f t="shared" si="161"/>
        <v>3.5576735203907757</v>
      </c>
      <c r="E98" s="438">
        <f t="shared" si="161"/>
        <v>1.3755840856507735</v>
      </c>
      <c r="F98" s="439">
        <f t="shared" si="161"/>
        <v>1.1544637248743719</v>
      </c>
      <c r="G98" s="439">
        <f t="shared" si="161"/>
        <v>0.86937078651685396</v>
      </c>
      <c r="H98" s="439">
        <f t="shared" si="161"/>
        <v>1.0946293718094755</v>
      </c>
      <c r="I98" s="440">
        <f t="shared" si="161"/>
        <v>0.23019702452754323</v>
      </c>
      <c r="J98" s="437">
        <f t="shared" si="161"/>
        <v>0.22102833850349923</v>
      </c>
      <c r="K98" s="441">
        <f t="shared" si="161"/>
        <v>0.25464949928469244</v>
      </c>
      <c r="L98" s="334"/>
      <c r="M98" s="30">
        <f t="shared" si="150"/>
        <v>0.15211244408219143</v>
      </c>
    </row>
    <row r="99" spans="1:13" ht="20.100000000000001" customHeight="1" x14ac:dyDescent="0.25">
      <c r="A99" s="24"/>
      <c r="B99" t="s">
        <v>73</v>
      </c>
      <c r="C99" s="437"/>
      <c r="D99" s="438"/>
      <c r="E99" s="438"/>
      <c r="F99" s="439">
        <f t="shared" ref="C99:K99" si="162">F60/F21</f>
        <v>1.2164948453608246</v>
      </c>
      <c r="G99" s="439">
        <f t="shared" si="162"/>
        <v>1.2302371541501975</v>
      </c>
      <c r="H99" s="439">
        <f t="shared" si="162"/>
        <v>1.2112676056338028</v>
      </c>
      <c r="I99" s="440"/>
      <c r="J99" s="437"/>
      <c r="K99" s="441"/>
      <c r="L99" s="334"/>
      <c r="M99" s="30"/>
    </row>
    <row r="100" spans="1:13" ht="20.100000000000001" customHeight="1" x14ac:dyDescent="0.25">
      <c r="A100" s="24"/>
      <c r="B100" t="s">
        <v>67</v>
      </c>
      <c r="C100" s="437">
        <f t="shared" ref="C100:K100" si="163">C61/C22</f>
        <v>3.1785179989742596</v>
      </c>
      <c r="D100" s="438">
        <f t="shared" si="163"/>
        <v>3.3413573521545992</v>
      </c>
      <c r="E100" s="438">
        <f t="shared" si="163"/>
        <v>3.5266265851486778</v>
      </c>
      <c r="F100" s="439">
        <f t="shared" si="163"/>
        <v>3.665144446417882</v>
      </c>
      <c r="G100" s="439">
        <f t="shared" si="163"/>
        <v>3.7224524631013147</v>
      </c>
      <c r="H100" s="439">
        <f t="shared" si="163"/>
        <v>3.8852199955926419</v>
      </c>
      <c r="I100" s="440">
        <f t="shared" si="163"/>
        <v>4.1069567674708827</v>
      </c>
      <c r="J100" s="437">
        <f t="shared" si="163"/>
        <v>3.9416909131869682</v>
      </c>
      <c r="K100" s="441">
        <f t="shared" si="163"/>
        <v>4.1795162357134821</v>
      </c>
      <c r="L100" s="334"/>
      <c r="M100" s="30">
        <f t="shared" si="150"/>
        <v>6.0335862898551175E-2</v>
      </c>
    </row>
    <row r="101" spans="1:13" ht="20.100000000000001" customHeight="1" x14ac:dyDescent="0.25">
      <c r="A101" s="24"/>
      <c r="B101" t="s">
        <v>68</v>
      </c>
      <c r="C101" s="437">
        <f t="shared" ref="C101:K101" si="164">C62/C23</f>
        <v>1.0031370703872367</v>
      </c>
      <c r="D101" s="438">
        <f t="shared" si="164"/>
        <v>1.0001624546534269</v>
      </c>
      <c r="E101" s="438">
        <f t="shared" si="164"/>
        <v>1.0887527012298375</v>
      </c>
      <c r="F101" s="439">
        <f t="shared" si="164"/>
        <v>1.064066286926751</v>
      </c>
      <c r="G101" s="439">
        <f t="shared" si="164"/>
        <v>1.0530935899430136</v>
      </c>
      <c r="H101" s="439">
        <f t="shared" si="164"/>
        <v>1.0306728208436553</v>
      </c>
      <c r="I101" s="440">
        <f t="shared" si="164"/>
        <v>1.0879606761140892</v>
      </c>
      <c r="J101" s="437">
        <f t="shared" si="164"/>
        <v>1.0501416813743314</v>
      </c>
      <c r="K101" s="441">
        <f t="shared" si="164"/>
        <v>1.1382656448011585</v>
      </c>
      <c r="L101" s="334"/>
      <c r="M101" s="30">
        <f t="shared" si="150"/>
        <v>8.3916261005370626E-2</v>
      </c>
    </row>
    <row r="102" spans="1:13" ht="20.100000000000001" customHeight="1" x14ac:dyDescent="0.25">
      <c r="A102" s="24"/>
      <c r="B102" t="s">
        <v>84</v>
      </c>
      <c r="C102" s="437"/>
      <c r="D102" s="438"/>
      <c r="E102" s="438"/>
      <c r="F102" s="439"/>
      <c r="G102" s="439"/>
      <c r="H102" s="439">
        <f t="shared" ref="C102:K102" si="165">H63/H24</f>
        <v>5.8437365937365939</v>
      </c>
      <c r="I102" s="440">
        <f t="shared" si="165"/>
        <v>6.8458759783263092</v>
      </c>
      <c r="J102" s="437">
        <f t="shared" si="165"/>
        <v>7.0899940793368854</v>
      </c>
      <c r="K102" s="441">
        <f t="shared" si="165"/>
        <v>6.6778561354019743</v>
      </c>
      <c r="L102" s="334"/>
      <c r="M102" s="30">
        <f t="shared" si="150"/>
        <v>-5.812951877294905E-2</v>
      </c>
    </row>
    <row r="103" spans="1:13" ht="20.100000000000001" customHeight="1" x14ac:dyDescent="0.25">
      <c r="A103" s="24"/>
      <c r="B103" t="s">
        <v>69</v>
      </c>
      <c r="C103" s="437"/>
      <c r="D103" s="438"/>
      <c r="E103" s="438">
        <f t="shared" ref="C103:K103" si="166">E64/E25</f>
        <v>1.7142857142857142</v>
      </c>
      <c r="F103" s="439">
        <f t="shared" si="166"/>
        <v>1.6877828054298643</v>
      </c>
      <c r="G103" s="439">
        <f t="shared" si="166"/>
        <v>1.6666666666666667</v>
      </c>
      <c r="H103" s="439">
        <f t="shared" si="166"/>
        <v>1.4084231145935358</v>
      </c>
      <c r="I103" s="440">
        <f t="shared" si="166"/>
        <v>1.4280879864636209</v>
      </c>
      <c r="J103" s="437">
        <f t="shared" si="166"/>
        <v>1.3669724770642202</v>
      </c>
      <c r="K103" s="441">
        <f t="shared" si="166"/>
        <v>1.4684684684684686</v>
      </c>
      <c r="L103" s="334"/>
      <c r="M103" s="30">
        <f t="shared" si="150"/>
        <v>7.4248745389685039E-2</v>
      </c>
    </row>
    <row r="104" spans="1:13" ht="20.100000000000001" customHeight="1" x14ac:dyDescent="0.25">
      <c r="A104" s="24"/>
      <c r="B104" t="s">
        <v>85</v>
      </c>
      <c r="C104" s="437"/>
      <c r="D104" s="438"/>
      <c r="E104" s="438"/>
      <c r="F104" s="439"/>
      <c r="G104" s="439"/>
      <c r="H104" s="439">
        <f t="shared" ref="C104:K104" si="167">H65/H26</f>
        <v>3.2897235882652196</v>
      </c>
      <c r="I104" s="440">
        <f t="shared" si="167"/>
        <v>3.3948608788201309</v>
      </c>
      <c r="J104" s="437">
        <f t="shared" si="167"/>
        <v>3.5077095598542192</v>
      </c>
      <c r="K104" s="441">
        <f t="shared" si="167"/>
        <v>3.2957996990012313</v>
      </c>
      <c r="L104" s="334"/>
      <c r="M104" s="30">
        <f t="shared" si="150"/>
        <v>-6.0412601795285154E-2</v>
      </c>
    </row>
    <row r="105" spans="1:13" ht="20.100000000000001" customHeight="1" x14ac:dyDescent="0.25">
      <c r="A105" s="24"/>
      <c r="B105" t="s">
        <v>70</v>
      </c>
      <c r="C105" s="437"/>
      <c r="D105" s="438">
        <f t="shared" ref="C105:K105" si="168">D66/D27</f>
        <v>17.333333333333332</v>
      </c>
      <c r="E105" s="438">
        <f t="shared" si="168"/>
        <v>15.655172413793103</v>
      </c>
      <c r="F105" s="439">
        <f t="shared" si="168"/>
        <v>11.590909090909092</v>
      </c>
      <c r="G105" s="439"/>
      <c r="H105" s="439"/>
      <c r="I105" s="440"/>
      <c r="J105" s="437"/>
      <c r="K105" s="441"/>
      <c r="L105" s="334"/>
      <c r="M105" s="30"/>
    </row>
    <row r="106" spans="1:13" ht="20.100000000000001" customHeight="1" thickBot="1" x14ac:dyDescent="0.3">
      <c r="A106" s="24"/>
      <c r="B106" t="s">
        <v>71</v>
      </c>
      <c r="C106" s="443">
        <f t="shared" ref="C106:K106" si="169">C67/C28</f>
        <v>0.80850063389424598</v>
      </c>
      <c r="D106" s="444">
        <f t="shared" si="169"/>
        <v>0.82026955014475089</v>
      </c>
      <c r="E106" s="444">
        <f t="shared" si="169"/>
        <v>0.99512438068627362</v>
      </c>
      <c r="F106" s="439">
        <f t="shared" si="169"/>
        <v>1.0089309407324405</v>
      </c>
      <c r="G106" s="439">
        <f t="shared" si="169"/>
        <v>0.9293099398625857</v>
      </c>
      <c r="H106" s="439">
        <f t="shared" si="169"/>
        <v>0.89796247739495461</v>
      </c>
      <c r="I106" s="440">
        <f t="shared" si="169"/>
        <v>0.96848621539424806</v>
      </c>
      <c r="J106" s="437">
        <f t="shared" si="169"/>
        <v>0.94039983923015846</v>
      </c>
      <c r="K106" s="441">
        <f t="shared" si="169"/>
        <v>1.0048769541172864</v>
      </c>
      <c r="L106" s="334"/>
      <c r="M106" s="30">
        <f t="shared" ref="M99:M106" si="170">(K106-J106)/J106</f>
        <v>6.856351117617264E-2</v>
      </c>
    </row>
    <row r="107" spans="1:13" ht="20.100000000000001" customHeight="1" thickBot="1" x14ac:dyDescent="0.3">
      <c r="A107" s="74" t="s">
        <v>21</v>
      </c>
      <c r="B107" s="100"/>
      <c r="C107" s="445">
        <f t="shared" ref="C107:K107" si="171">C68/C29</f>
        <v>3.2971313478721176</v>
      </c>
      <c r="D107" s="446">
        <f t="shared" si="171"/>
        <v>3.4762310257382754</v>
      </c>
      <c r="E107" s="446">
        <f t="shared" si="171"/>
        <v>3.6948644296680007</v>
      </c>
      <c r="F107" s="446">
        <f t="shared" si="171"/>
        <v>3.7801661091711316</v>
      </c>
      <c r="G107" s="446">
        <f t="shared" si="171"/>
        <v>3.2540461338474636</v>
      </c>
      <c r="H107" s="446">
        <f t="shared" si="171"/>
        <v>3.3265492349216288</v>
      </c>
      <c r="I107" s="447">
        <f t="shared" si="171"/>
        <v>4.0185104519602044</v>
      </c>
      <c r="J107" s="448">
        <f t="shared" si="171"/>
        <v>3.6958965646238258</v>
      </c>
      <c r="K107" s="449">
        <f t="shared" si="171"/>
        <v>4.0684083125202797</v>
      </c>
      <c r="L107" s="334"/>
      <c r="M107" s="98">
        <f t="shared" si="150"/>
        <v>0.10079063128065889</v>
      </c>
    </row>
    <row r="108" spans="1:13" ht="20.100000000000001" customHeight="1" x14ac:dyDescent="0.25">
      <c r="A108" s="24"/>
      <c r="B108" t="s">
        <v>65</v>
      </c>
      <c r="C108" s="437">
        <f t="shared" ref="C108:K108" si="172">C69/C30</f>
        <v>2.2260229285559912</v>
      </c>
      <c r="D108" s="437">
        <f t="shared" si="172"/>
        <v>2.2370420244672511</v>
      </c>
      <c r="E108" s="437">
        <f t="shared" si="172"/>
        <v>2.328417268555337</v>
      </c>
      <c r="F108" s="437">
        <f t="shared" si="172"/>
        <v>2.32567223216062</v>
      </c>
      <c r="G108" s="437">
        <f t="shared" si="172"/>
        <v>1.9843107132987947</v>
      </c>
      <c r="H108" s="437">
        <f t="shared" si="172"/>
        <v>1.9356245467938298</v>
      </c>
      <c r="I108" s="437">
        <f t="shared" si="172"/>
        <v>2.4327825486709025</v>
      </c>
      <c r="J108" s="437">
        <f t="shared" si="172"/>
        <v>2.3042869327385325</v>
      </c>
      <c r="K108" s="441">
        <f t="shared" si="172"/>
        <v>2.4913550804871818</v>
      </c>
      <c r="L108" s="334"/>
      <c r="M108" s="244">
        <f t="shared" si="150"/>
        <v>8.1182662233096101E-2</v>
      </c>
    </row>
    <row r="109" spans="1:13" ht="20.100000000000001" customHeight="1" x14ac:dyDescent="0.25">
      <c r="A109" s="24"/>
      <c r="B109" t="s">
        <v>66</v>
      </c>
      <c r="C109" s="437">
        <f t="shared" ref="C109:K109" si="173">C70/C31</f>
        <v>4.8119940048809466</v>
      </c>
      <c r="D109" s="437">
        <f t="shared" si="173"/>
        <v>4.945217111114399</v>
      </c>
      <c r="E109" s="437">
        <f t="shared" si="173"/>
        <v>4.6503223262174016</v>
      </c>
      <c r="F109" s="437">
        <f t="shared" si="173"/>
        <v>4.4807393726091478</v>
      </c>
      <c r="G109" s="437">
        <f t="shared" si="173"/>
        <v>4.1044011972521748</v>
      </c>
      <c r="H109" s="437">
        <f t="shared" si="173"/>
        <v>4.360204650170675</v>
      </c>
      <c r="I109" s="437">
        <f t="shared" si="173"/>
        <v>4.6230342611542499</v>
      </c>
      <c r="J109" s="437">
        <f t="shared" si="173"/>
        <v>4.5121886533769837</v>
      </c>
      <c r="K109" s="441">
        <f t="shared" si="173"/>
        <v>4.7055672820973298</v>
      </c>
      <c r="L109" s="344"/>
      <c r="M109" s="345">
        <f t="shared" ref="M109:M116" si="174">(K109-J109)/J109</f>
        <v>4.2856946722655054E-2</v>
      </c>
    </row>
    <row r="110" spans="1:13" ht="20.100000000000001" customHeight="1" x14ac:dyDescent="0.25">
      <c r="A110" s="24"/>
      <c r="B110" t="s">
        <v>73</v>
      </c>
      <c r="C110" s="437">
        <f t="shared" ref="C110:K110" si="175">C71/C32</f>
        <v>1.2000470560555261</v>
      </c>
      <c r="D110" s="437">
        <f t="shared" si="175"/>
        <v>1.7223988223497535</v>
      </c>
      <c r="E110" s="437">
        <f t="shared" si="175"/>
        <v>1.7286945464820571</v>
      </c>
      <c r="F110" s="437">
        <f t="shared" si="175"/>
        <v>1.3893143608102596</v>
      </c>
      <c r="G110" s="437">
        <f t="shared" si="175"/>
        <v>1.3579765551814063</v>
      </c>
      <c r="H110" s="437">
        <f t="shared" si="175"/>
        <v>1.3565374410377358</v>
      </c>
      <c r="I110" s="437">
        <f t="shared" si="175"/>
        <v>1.5740227960589863</v>
      </c>
      <c r="J110" s="437">
        <f t="shared" si="175"/>
        <v>1.3950268016676592</v>
      </c>
      <c r="K110" s="441">
        <f t="shared" si="175"/>
        <v>1.9555405860559112</v>
      </c>
      <c r="L110" s="344"/>
      <c r="M110" s="345">
        <f t="shared" si="174"/>
        <v>0.40179427643841392</v>
      </c>
    </row>
    <row r="111" spans="1:13" ht="20.100000000000001" customHeight="1" x14ac:dyDescent="0.25">
      <c r="A111" s="24"/>
      <c r="B111" t="s">
        <v>67</v>
      </c>
      <c r="C111" s="437">
        <f t="shared" ref="C111:K111" si="176">C72/C33</f>
        <v>4.7571610689091948</v>
      </c>
      <c r="D111" s="437">
        <f t="shared" si="176"/>
        <v>5.05714502386079</v>
      </c>
      <c r="E111" s="437">
        <f t="shared" si="176"/>
        <v>5.3290817478206725</v>
      </c>
      <c r="F111" s="437">
        <f t="shared" si="176"/>
        <v>5.5432470763973667</v>
      </c>
      <c r="G111" s="437">
        <f t="shared" si="176"/>
        <v>4.8272369006947429</v>
      </c>
      <c r="H111" s="437">
        <f t="shared" si="176"/>
        <v>4.9182705671085332</v>
      </c>
      <c r="I111" s="437">
        <f t="shared" si="176"/>
        <v>5.880022299902822</v>
      </c>
      <c r="J111" s="437">
        <f t="shared" si="176"/>
        <v>5.4948926161358829</v>
      </c>
      <c r="K111" s="441">
        <f t="shared" si="176"/>
        <v>6.1308812305964144</v>
      </c>
      <c r="L111" s="344"/>
      <c r="M111" s="345">
        <f t="shared" si="174"/>
        <v>0.1157417731136248</v>
      </c>
    </row>
    <row r="112" spans="1:13" ht="20.100000000000001" customHeight="1" x14ac:dyDescent="0.25">
      <c r="A112" s="24"/>
      <c r="B112" t="s">
        <v>68</v>
      </c>
      <c r="C112" s="437">
        <f t="shared" ref="C112:K112" si="177">C73/C34</f>
        <v>1.9846552035594633</v>
      </c>
      <c r="D112" s="437">
        <f t="shared" si="177"/>
        <v>2.0307573797217455</v>
      </c>
      <c r="E112" s="437">
        <f t="shared" si="177"/>
        <v>2.3325505225810739</v>
      </c>
      <c r="F112" s="437">
        <f t="shared" si="177"/>
        <v>2.3572135127750502</v>
      </c>
      <c r="G112" s="437">
        <f t="shared" si="177"/>
        <v>1.9604110728784718</v>
      </c>
      <c r="H112" s="437">
        <f t="shared" si="177"/>
        <v>1.7179957498416387</v>
      </c>
      <c r="I112" s="437">
        <f t="shared" si="177"/>
        <v>2.4531358857916636</v>
      </c>
      <c r="J112" s="437">
        <f t="shared" si="177"/>
        <v>2.2515534981284246</v>
      </c>
      <c r="K112" s="441">
        <f t="shared" si="177"/>
        <v>2.4226817342592848</v>
      </c>
      <c r="L112" s="344"/>
      <c r="M112" s="345">
        <f t="shared" si="174"/>
        <v>7.6004517002642102E-2</v>
      </c>
    </row>
    <row r="113" spans="1:13" ht="20.100000000000001" customHeight="1" x14ac:dyDescent="0.25">
      <c r="A113" s="24"/>
      <c r="B113" t="s">
        <v>84</v>
      </c>
      <c r="C113" s="437"/>
      <c r="D113" s="437"/>
      <c r="E113" s="437"/>
      <c r="F113" s="437"/>
      <c r="G113" s="437"/>
      <c r="H113" s="437">
        <f t="shared" ref="C113:K113" si="178">H74/H35</f>
        <v>5.8544159319899247</v>
      </c>
      <c r="I113" s="437">
        <f t="shared" si="178"/>
        <v>6.987855563743552</v>
      </c>
      <c r="J113" s="437">
        <f t="shared" si="178"/>
        <v>6.9543643141792</v>
      </c>
      <c r="K113" s="441">
        <f t="shared" si="178"/>
        <v>6.942057291666667</v>
      </c>
      <c r="L113" s="344"/>
      <c r="M113" s="345">
        <f t="shared" si="174"/>
        <v>-1.7696833177750443E-3</v>
      </c>
    </row>
    <row r="114" spans="1:13" ht="20.100000000000001" customHeight="1" x14ac:dyDescent="0.25">
      <c r="A114" s="24"/>
      <c r="B114" t="s">
        <v>69</v>
      </c>
      <c r="C114" s="437"/>
      <c r="D114" s="437"/>
      <c r="E114" s="437">
        <f t="shared" ref="C114:K114" si="179">E75/E36</f>
        <v>1.7142857142857142</v>
      </c>
      <c r="F114" s="437">
        <f t="shared" si="179"/>
        <v>3.3018050541516244</v>
      </c>
      <c r="G114" s="437">
        <f t="shared" si="179"/>
        <v>3.4791666666666665</v>
      </c>
      <c r="H114" s="437">
        <f t="shared" si="179"/>
        <v>1.4084231145935358</v>
      </c>
      <c r="I114" s="437">
        <f t="shared" si="179"/>
        <v>1.4280879864636209</v>
      </c>
      <c r="J114" s="437">
        <f t="shared" si="179"/>
        <v>1.3669724770642202</v>
      </c>
      <c r="K114" s="441">
        <f t="shared" si="179"/>
        <v>1.4684684684684686</v>
      </c>
      <c r="L114" s="344"/>
      <c r="M114" s="345">
        <f t="shared" si="174"/>
        <v>7.4248745389685039E-2</v>
      </c>
    </row>
    <row r="115" spans="1:13" ht="20.100000000000001" customHeight="1" x14ac:dyDescent="0.25">
      <c r="A115" s="24"/>
      <c r="B115" t="s">
        <v>85</v>
      </c>
      <c r="C115" s="437"/>
      <c r="D115" s="437"/>
      <c r="E115" s="437"/>
      <c r="F115" s="437"/>
      <c r="G115" s="437"/>
      <c r="H115" s="437">
        <f t="shared" ref="C115:K115" si="180">H76/H37</f>
        <v>3.2897235882652196</v>
      </c>
      <c r="I115" s="437">
        <f t="shared" si="180"/>
        <v>3.3948608788201309</v>
      </c>
      <c r="J115" s="437">
        <f t="shared" si="180"/>
        <v>3.5077095598542192</v>
      </c>
      <c r="K115" s="441">
        <f t="shared" si="180"/>
        <v>3.2957996990012313</v>
      </c>
      <c r="L115" s="344"/>
      <c r="M115" s="345">
        <f t="shared" si="174"/>
        <v>-6.0412601795285154E-2</v>
      </c>
    </row>
    <row r="116" spans="1:13" ht="20.100000000000001" customHeight="1" x14ac:dyDescent="0.25">
      <c r="A116" s="24"/>
      <c r="B116" t="s">
        <v>70</v>
      </c>
      <c r="C116" s="437"/>
      <c r="D116" s="437">
        <f t="shared" ref="C116:K116" si="181">D77/D38</f>
        <v>17.333333333333332</v>
      </c>
      <c r="E116" s="437">
        <f t="shared" si="181"/>
        <v>15.655172413793103</v>
      </c>
      <c r="F116" s="437">
        <f t="shared" si="181"/>
        <v>11.590909090909092</v>
      </c>
      <c r="G116" s="437"/>
      <c r="H116" s="437"/>
      <c r="I116" s="437"/>
      <c r="J116" s="437"/>
      <c r="K116" s="441"/>
      <c r="L116" s="334"/>
      <c r="M116" s="345"/>
    </row>
    <row r="117" spans="1:13" ht="20.100000000000001" customHeight="1" thickBot="1" x14ac:dyDescent="0.3">
      <c r="A117" s="31"/>
      <c r="B117" s="25" t="s">
        <v>71</v>
      </c>
      <c r="C117" s="443">
        <f t="shared" ref="C117:K117" si="182">C78/C39</f>
        <v>0.82204908168838542</v>
      </c>
      <c r="D117" s="443">
        <f t="shared" si="182"/>
        <v>0.83867744257933441</v>
      </c>
      <c r="E117" s="443">
        <f t="shared" si="182"/>
        <v>1.0055573488595</v>
      </c>
      <c r="F117" s="443">
        <f t="shared" si="182"/>
        <v>1.0265574065817267</v>
      </c>
      <c r="G117" s="443">
        <f t="shared" si="182"/>
        <v>0.94027358446507869</v>
      </c>
      <c r="H117" s="443">
        <f t="shared" si="182"/>
        <v>0.91717894498720187</v>
      </c>
      <c r="I117" s="443">
        <f t="shared" si="182"/>
        <v>0.99862614328772581</v>
      </c>
      <c r="J117" s="443">
        <f t="shared" si="182"/>
        <v>0.96499227070536608</v>
      </c>
      <c r="K117" s="450">
        <f t="shared" si="182"/>
        <v>1.0399918534178032</v>
      </c>
      <c r="L117" s="337"/>
      <c r="M117" s="34">
        <f t="shared" si="150"/>
        <v>7.7720397343302855E-2</v>
      </c>
    </row>
    <row r="118" spans="1:13" ht="20.100000000000001" customHeight="1" x14ac:dyDescent="0.25"/>
    <row r="119" spans="1:13" ht="15.75" x14ac:dyDescent="0.25">
      <c r="A119" s="99" t="s">
        <v>39</v>
      </c>
    </row>
  </sheetData>
  <mergeCells count="46">
    <mergeCell ref="Q5:Q6"/>
    <mergeCell ref="G44:G45"/>
    <mergeCell ref="Q44:Q45"/>
    <mergeCell ref="G83:G84"/>
    <mergeCell ref="A83:B84"/>
    <mergeCell ref="C83:C84"/>
    <mergeCell ref="D83:D84"/>
    <mergeCell ref="E83:E84"/>
    <mergeCell ref="M83:M84"/>
    <mergeCell ref="I83:I84"/>
    <mergeCell ref="H83:H84"/>
    <mergeCell ref="F83:F84"/>
    <mergeCell ref="A5:B6"/>
    <mergeCell ref="C5:C6"/>
    <mergeCell ref="D5:D6"/>
    <mergeCell ref="E5:E6"/>
    <mergeCell ref="M5:M6"/>
    <mergeCell ref="I5:I6"/>
    <mergeCell ref="J5:K5"/>
    <mergeCell ref="H5:H6"/>
    <mergeCell ref="F5:F6"/>
    <mergeCell ref="G5:G6"/>
    <mergeCell ref="A44:B45"/>
    <mergeCell ref="C44:C45"/>
    <mergeCell ref="D44:D45"/>
    <mergeCell ref="E44:E45"/>
    <mergeCell ref="M44:M45"/>
    <mergeCell ref="I44:I45"/>
    <mergeCell ref="H44:H45"/>
    <mergeCell ref="F44:F45"/>
    <mergeCell ref="T5:U5"/>
    <mergeCell ref="J44:K44"/>
    <mergeCell ref="T44:U44"/>
    <mergeCell ref="J83:K83"/>
    <mergeCell ref="W5:X5"/>
    <mergeCell ref="W44:X44"/>
    <mergeCell ref="S5:S6"/>
    <mergeCell ref="S44:S45"/>
    <mergeCell ref="N44:N45"/>
    <mergeCell ref="O44:O45"/>
    <mergeCell ref="N5:N6"/>
    <mergeCell ref="O5:O6"/>
    <mergeCell ref="R5:R6"/>
    <mergeCell ref="R44:R45"/>
    <mergeCell ref="P44:P45"/>
    <mergeCell ref="P5:P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L109:M112 L117:M117 L113:M113 L114:L116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092308E-E82E-4379-800D-B305C5E0A2B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M85:M117</xm:sqref>
        </x14:conditionalFormatting>
        <x14:conditionalFormatting xmlns:xm="http://schemas.microsoft.com/office/excel/2006/main">
          <x14:cfRule type="iconSet" priority="5" id="{E7ACBC41-2D74-4F0C-ACF5-9E406399CED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W7:X39</xm:sqref>
        </x14:conditionalFormatting>
        <x14:conditionalFormatting xmlns:xm="http://schemas.microsoft.com/office/excel/2006/main">
          <x14:cfRule type="iconSet" priority="2" id="{07F86B07-D194-431B-B6B7-0FAFB74500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W46:X78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>
    <pageSetUpPr fitToPage="1"/>
  </sheetPr>
  <dimension ref="A1:AB92"/>
  <sheetViews>
    <sheetView showGridLines="0" workbookViewId="0">
      <selection activeCell="K90" sqref="K90"/>
    </sheetView>
  </sheetViews>
  <sheetFormatPr defaultRowHeight="15" x14ac:dyDescent="0.25"/>
  <cols>
    <col min="1" max="1" width="2.85546875" customWidth="1"/>
    <col min="2" max="2" width="23" customWidth="1"/>
    <col min="3" max="8" width="12" customWidth="1"/>
    <col min="9" max="11" width="11.140625" customWidth="1"/>
    <col min="12" max="12" width="2.5703125" customWidth="1"/>
    <col min="13" max="14" width="10.28515625" customWidth="1"/>
    <col min="15" max="18" width="11.140625" customWidth="1"/>
    <col min="19" max="21" width="11.7109375" customWidth="1"/>
    <col min="22" max="22" width="2.5703125" customWidth="1"/>
    <col min="23" max="24" width="11.140625" customWidth="1"/>
    <col min="25" max="26" width="10.28515625" customWidth="1"/>
    <col min="27" max="27" width="1.85546875" customWidth="1"/>
    <col min="31" max="31" width="11.5703125" customWidth="1"/>
  </cols>
  <sheetData>
    <row r="1" spans="1:27" x14ac:dyDescent="0.25">
      <c r="A1" s="1" t="s">
        <v>74</v>
      </c>
    </row>
    <row r="2" spans="1:27" x14ac:dyDescent="0.25">
      <c r="A2" s="1"/>
    </row>
    <row r="3" spans="1:27" x14ac:dyDescent="0.25">
      <c r="A3" s="1" t="s">
        <v>22</v>
      </c>
      <c r="M3" s="1" t="s">
        <v>24</v>
      </c>
      <c r="W3" s="1" t="str">
        <f>'7'!W3</f>
        <v>VARIAÇÃO (JAN-MAR)</v>
      </c>
    </row>
    <row r="4" spans="1:27" ht="15.75" thickBot="1" x14ac:dyDescent="0.3"/>
    <row r="5" spans="1:27" ht="24" customHeight="1" x14ac:dyDescent="0.25">
      <c r="A5" s="395" t="s">
        <v>79</v>
      </c>
      <c r="B5" s="429"/>
      <c r="C5" s="397">
        <v>2016</v>
      </c>
      <c r="D5" s="392">
        <v>2017</v>
      </c>
      <c r="E5" s="392">
        <v>2018</v>
      </c>
      <c r="F5" s="392">
        <v>2019</v>
      </c>
      <c r="G5" s="392">
        <v>2020</v>
      </c>
      <c r="H5" s="392">
        <v>2021</v>
      </c>
      <c r="I5" s="401">
        <v>2022</v>
      </c>
      <c r="J5" s="403" t="s">
        <v>90</v>
      </c>
      <c r="K5" s="404"/>
      <c r="M5" s="423">
        <v>2016</v>
      </c>
      <c r="N5" s="392">
        <v>2017</v>
      </c>
      <c r="O5" s="392">
        <v>2018</v>
      </c>
      <c r="P5" s="392">
        <v>2019</v>
      </c>
      <c r="Q5" s="392">
        <v>2020</v>
      </c>
      <c r="R5" s="392">
        <v>2021</v>
      </c>
      <c r="S5" s="401">
        <v>2022</v>
      </c>
      <c r="T5" s="403" t="str">
        <f>J5</f>
        <v>janeiro - março</v>
      </c>
      <c r="U5" s="404"/>
      <c r="W5" s="427" t="s">
        <v>91</v>
      </c>
      <c r="X5" s="428"/>
    </row>
    <row r="6" spans="1:27" ht="20.25" customHeight="1" thickBot="1" x14ac:dyDescent="0.3">
      <c r="A6" s="396"/>
      <c r="B6" s="430"/>
      <c r="C6" s="411"/>
      <c r="D6" s="394"/>
      <c r="E6" s="394"/>
      <c r="F6" s="394"/>
      <c r="G6" s="394"/>
      <c r="H6" s="394"/>
      <c r="I6" s="420"/>
      <c r="J6" s="167">
        <v>2022</v>
      </c>
      <c r="K6" s="169">
        <v>2023</v>
      </c>
      <c r="M6" s="424"/>
      <c r="N6" s="394"/>
      <c r="O6" s="394"/>
      <c r="P6" s="394"/>
      <c r="Q6" s="394"/>
      <c r="R6" s="394"/>
      <c r="S6" s="420"/>
      <c r="T6" s="167">
        <v>2022</v>
      </c>
      <c r="U6" s="169">
        <v>2023</v>
      </c>
      <c r="W6" s="131" t="s">
        <v>0</v>
      </c>
      <c r="X6" s="38" t="s">
        <v>38</v>
      </c>
    </row>
    <row r="7" spans="1:27" ht="20.100000000000001" customHeight="1" thickBot="1" x14ac:dyDescent="0.3">
      <c r="A7" s="5" t="s">
        <v>37</v>
      </c>
      <c r="B7" s="6"/>
      <c r="C7" s="13">
        <f>SUM(C8:C14)</f>
        <v>25537692</v>
      </c>
      <c r="D7" s="14">
        <f>SUM(D8:D14)</f>
        <v>27705328</v>
      </c>
      <c r="E7" s="14">
        <v>29031670</v>
      </c>
      <c r="F7" s="36">
        <v>33762788</v>
      </c>
      <c r="G7" s="36">
        <v>17865065</v>
      </c>
      <c r="H7" s="36">
        <v>17616337</v>
      </c>
      <c r="I7" s="15">
        <v>29819995</v>
      </c>
      <c r="J7" s="13">
        <v>6284957</v>
      </c>
      <c r="K7" s="161">
        <v>7215666</v>
      </c>
      <c r="L7" s="1"/>
      <c r="M7" s="135">
        <f>C7/C23</f>
        <v>0.23271684344599755</v>
      </c>
      <c r="N7" s="21">
        <f>D7/D23</f>
        <v>0.24656824321214252</v>
      </c>
      <c r="O7" s="21">
        <f>E7/E23</f>
        <v>0.25222148036092201</v>
      </c>
      <c r="P7" s="21">
        <f>F7/F23</f>
        <v>0.27097021944512095</v>
      </c>
      <c r="Q7" s="21">
        <f>G7/G23</f>
        <v>0.15947392203809377</v>
      </c>
      <c r="R7" s="21">
        <f>H7/H23</f>
        <v>0.14966796072545194</v>
      </c>
      <c r="S7" s="21">
        <f>I7/I23</f>
        <v>0.23934930144465949</v>
      </c>
      <c r="T7" s="20">
        <f>J7/J23</f>
        <v>0.22063884246138443</v>
      </c>
      <c r="U7" s="235">
        <f>K7/K23</f>
        <v>0.25691923062516442</v>
      </c>
      <c r="V7" s="1"/>
      <c r="W7" s="64">
        <f>(K7-J7)/J7</f>
        <v>0.14808518180792646</v>
      </c>
      <c r="X7" s="101">
        <f>(U7-T7)*100</f>
        <v>3.6280388163779986</v>
      </c>
      <c r="AA7" s="1"/>
    </row>
    <row r="8" spans="1:27" ht="20.100000000000001" customHeight="1" x14ac:dyDescent="0.25">
      <c r="A8" s="24"/>
      <c r="B8" s="144" t="s">
        <v>65</v>
      </c>
      <c r="C8" s="10">
        <v>4752509</v>
      </c>
      <c r="D8" s="11">
        <v>4120786</v>
      </c>
      <c r="E8" s="11">
        <v>4097827</v>
      </c>
      <c r="F8" s="35">
        <v>6130385</v>
      </c>
      <c r="G8" s="35">
        <v>3338714</v>
      </c>
      <c r="H8" s="35">
        <v>3258255</v>
      </c>
      <c r="I8" s="12">
        <v>5140868</v>
      </c>
      <c r="J8" s="10">
        <v>1247150</v>
      </c>
      <c r="K8" s="162">
        <v>1266878</v>
      </c>
      <c r="M8" s="77">
        <f>C8/$C$7</f>
        <v>0.1860978274779099</v>
      </c>
      <c r="N8" s="18">
        <f>D8/$D$7</f>
        <v>0.14873622864165334</v>
      </c>
      <c r="O8" s="18">
        <f t="shared" ref="O8:P11" si="0">E8/$E$7</f>
        <v>0.14115023352084122</v>
      </c>
      <c r="P8" s="18">
        <f t="shared" si="0"/>
        <v>0.21116198275882855</v>
      </c>
      <c r="Q8" s="18">
        <f>G8/$G$7</f>
        <v>0.18688507430563506</v>
      </c>
      <c r="R8" s="18">
        <f t="shared" ref="R8:S11" si="1">H8/$E$7</f>
        <v>0.11223105663573607</v>
      </c>
      <c r="S8" s="18">
        <f t="shared" si="1"/>
        <v>0.17707792903405142</v>
      </c>
      <c r="T8" s="96">
        <f>J8/$J$7</f>
        <v>0.19843413407601676</v>
      </c>
      <c r="U8" s="78">
        <f>K8/$K$7</f>
        <v>0.17557325962703929</v>
      </c>
      <c r="W8" s="146">
        <f t="shared" ref="W8:W27" si="2">(K8-J8)/J8</f>
        <v>1.5818466102714188E-2</v>
      </c>
      <c r="X8" s="104">
        <f t="shared" ref="X8:X30" si="3">(U8-T8)*100</f>
        <v>-2.2860874448977468</v>
      </c>
    </row>
    <row r="9" spans="1:27" ht="20.100000000000001" customHeight="1" x14ac:dyDescent="0.25">
      <c r="A9" s="24"/>
      <c r="B9" s="144" t="s">
        <v>66</v>
      </c>
      <c r="C9" s="10">
        <v>0</v>
      </c>
      <c r="D9" s="11">
        <v>25846</v>
      </c>
      <c r="E9" s="11">
        <v>79785</v>
      </c>
      <c r="F9" s="35">
        <v>116767</v>
      </c>
      <c r="G9" s="35">
        <v>49134</v>
      </c>
      <c r="H9" s="35">
        <v>274626</v>
      </c>
      <c r="I9" s="12">
        <v>337172</v>
      </c>
      <c r="J9" s="10">
        <v>83266</v>
      </c>
      <c r="K9" s="162">
        <v>84406</v>
      </c>
      <c r="M9" s="77">
        <f>C9/$C$7</f>
        <v>0</v>
      </c>
      <c r="N9" s="18">
        <f>D9/$D$7</f>
        <v>9.328891540284237E-4</v>
      </c>
      <c r="O9" s="18">
        <f t="shared" si="0"/>
        <v>2.7482056664325546E-3</v>
      </c>
      <c r="P9" s="18">
        <f t="shared" si="0"/>
        <v>4.0220559134214462E-3</v>
      </c>
      <c r="Q9" s="18">
        <f t="shared" ref="Q9:Q14" si="4">G9/$G$7</f>
        <v>2.7502838640665454E-3</v>
      </c>
      <c r="R9" s="18">
        <f t="shared" si="1"/>
        <v>9.4595316080680163E-3</v>
      </c>
      <c r="S9" s="18">
        <f t="shared" si="1"/>
        <v>1.1613937468977844E-2</v>
      </c>
      <c r="T9" s="96">
        <f t="shared" ref="T9:T14" si="5">J9/$J$7</f>
        <v>1.3248459774665124E-2</v>
      </c>
      <c r="U9" s="78">
        <f t="shared" ref="U9:U14" si="6">K9/$K$7</f>
        <v>1.1697603519896847E-2</v>
      </c>
      <c r="W9" s="146">
        <f t="shared" si="2"/>
        <v>1.3691062378401748E-2</v>
      </c>
      <c r="X9" s="104">
        <f t="shared" si="3"/>
        <v>-0.15508562547682775</v>
      </c>
    </row>
    <row r="10" spans="1:27" ht="20.100000000000001" customHeight="1" x14ac:dyDescent="0.25">
      <c r="A10" s="24"/>
      <c r="B10" s="144" t="s">
        <v>67</v>
      </c>
      <c r="C10" s="10">
        <v>20324839</v>
      </c>
      <c r="D10" s="11">
        <v>22940926</v>
      </c>
      <c r="E10" s="11">
        <v>24153604</v>
      </c>
      <c r="F10" s="35">
        <v>26754504</v>
      </c>
      <c r="G10" s="35">
        <v>13913271</v>
      </c>
      <c r="H10" s="35">
        <v>13655661</v>
      </c>
      <c r="I10" s="12">
        <v>23665647</v>
      </c>
      <c r="J10" s="10">
        <v>4817488</v>
      </c>
      <c r="K10" s="162">
        <v>5695350</v>
      </c>
      <c r="M10" s="77">
        <f>C10/$C$7</f>
        <v>0.79587611127896762</v>
      </c>
      <c r="N10" s="18">
        <f>D10/$D$7</f>
        <v>0.82803300505953226</v>
      </c>
      <c r="O10" s="18">
        <f t="shared" si="0"/>
        <v>0.83197432321323572</v>
      </c>
      <c r="P10" s="18">
        <f t="shared" si="0"/>
        <v>0.92156269343100139</v>
      </c>
      <c r="Q10" s="18">
        <f t="shared" si="4"/>
        <v>0.77879767020159174</v>
      </c>
      <c r="R10" s="18">
        <f t="shared" si="1"/>
        <v>0.47037118429632191</v>
      </c>
      <c r="S10" s="18">
        <f t="shared" si="1"/>
        <v>0.81516657498517997</v>
      </c>
      <c r="T10" s="96">
        <f t="shared" si="5"/>
        <v>0.76651089259640126</v>
      </c>
      <c r="U10" s="78">
        <f t="shared" si="6"/>
        <v>0.78930344059716728</v>
      </c>
      <c r="W10" s="146">
        <f t="shared" si="2"/>
        <v>0.18222401384289905</v>
      </c>
      <c r="X10" s="104">
        <f t="shared" si="3"/>
        <v>2.2792548000766022</v>
      </c>
    </row>
    <row r="11" spans="1:27" ht="20.100000000000001" customHeight="1" x14ac:dyDescent="0.25">
      <c r="A11" s="24"/>
      <c r="B11" t="s">
        <v>68</v>
      </c>
      <c r="C11" s="10">
        <v>460344</v>
      </c>
      <c r="D11" s="11">
        <v>617770</v>
      </c>
      <c r="E11" s="11">
        <v>700454</v>
      </c>
      <c r="F11" s="35">
        <v>761132</v>
      </c>
      <c r="G11" s="35">
        <v>563946</v>
      </c>
      <c r="H11" s="35">
        <v>427795</v>
      </c>
      <c r="I11" s="12">
        <v>676308</v>
      </c>
      <c r="J11" s="10">
        <v>137053</v>
      </c>
      <c r="K11" s="162">
        <v>169032</v>
      </c>
      <c r="M11" s="77">
        <f>C11/$C$7</f>
        <v>1.8026061243122518E-2</v>
      </c>
      <c r="N11" s="18">
        <f>D11/$D$7</f>
        <v>2.2297877144786014E-2</v>
      </c>
      <c r="O11" s="18">
        <f t="shared" si="0"/>
        <v>2.4127237599490488E-2</v>
      </c>
      <c r="P11" s="18">
        <f t="shared" si="0"/>
        <v>2.6217299934864238E-2</v>
      </c>
      <c r="Q11" s="18">
        <f t="shared" si="4"/>
        <v>3.1566971628706642E-2</v>
      </c>
      <c r="R11" s="18">
        <f t="shared" si="1"/>
        <v>1.4735459586031393E-2</v>
      </c>
      <c r="S11" s="18">
        <f t="shared" si="1"/>
        <v>2.3295525197138161E-2</v>
      </c>
      <c r="T11" s="96">
        <f t="shared" si="5"/>
        <v>2.180651355291691E-2</v>
      </c>
      <c r="U11" s="78">
        <f t="shared" si="6"/>
        <v>2.3425696255896546E-2</v>
      </c>
      <c r="W11" s="146">
        <f t="shared" si="2"/>
        <v>0.23333309011842135</v>
      </c>
      <c r="X11" s="104">
        <f t="shared" si="3"/>
        <v>0.16191827029796366</v>
      </c>
    </row>
    <row r="12" spans="1:27" ht="20.100000000000001" customHeight="1" x14ac:dyDescent="0.25">
      <c r="A12" s="24"/>
      <c r="B12" s="144" t="s">
        <v>84</v>
      </c>
      <c r="C12" s="10"/>
      <c r="D12" s="11"/>
      <c r="E12" s="11"/>
      <c r="F12" s="35">
        <v>0</v>
      </c>
      <c r="G12" s="35">
        <v>0</v>
      </c>
      <c r="H12" s="35">
        <v>0</v>
      </c>
      <c r="I12" s="12">
        <v>0</v>
      </c>
      <c r="J12" s="10">
        <v>0</v>
      </c>
      <c r="K12" s="162">
        <v>0</v>
      </c>
      <c r="M12" s="77"/>
      <c r="N12" s="18"/>
      <c r="O12" s="18"/>
      <c r="P12" s="18"/>
      <c r="Q12" s="18">
        <f t="shared" si="4"/>
        <v>0</v>
      </c>
      <c r="R12" s="18"/>
      <c r="S12" s="18"/>
      <c r="T12" s="96"/>
      <c r="U12" s="78"/>
      <c r="W12" s="146"/>
      <c r="X12" s="104"/>
    </row>
    <row r="13" spans="1:27" ht="20.100000000000001" customHeight="1" x14ac:dyDescent="0.25">
      <c r="A13" s="24"/>
      <c r="B13" s="144" t="s">
        <v>85</v>
      </c>
      <c r="C13" s="10"/>
      <c r="D13" s="11"/>
      <c r="E13" s="11"/>
      <c r="F13" s="35">
        <v>0</v>
      </c>
      <c r="G13" s="35">
        <v>0</v>
      </c>
      <c r="H13" s="35">
        <v>0</v>
      </c>
      <c r="I13" s="12">
        <v>0</v>
      </c>
      <c r="J13" s="10">
        <v>0</v>
      </c>
      <c r="K13" s="162">
        <v>0</v>
      </c>
      <c r="M13" s="77"/>
      <c r="N13" s="18"/>
      <c r="O13" s="18"/>
      <c r="P13" s="18"/>
      <c r="Q13" s="18">
        <f t="shared" si="4"/>
        <v>0</v>
      </c>
      <c r="R13" s="18"/>
      <c r="S13" s="18"/>
      <c r="T13" s="96"/>
      <c r="U13" s="78"/>
      <c r="W13" s="146"/>
      <c r="X13" s="104"/>
    </row>
    <row r="14" spans="1:27" ht="20.100000000000001" customHeight="1" thickBot="1" x14ac:dyDescent="0.3">
      <c r="A14" s="24"/>
      <c r="B14" t="s">
        <v>70</v>
      </c>
      <c r="C14" s="10">
        <v>0</v>
      </c>
      <c r="D14" s="11">
        <v>0</v>
      </c>
      <c r="E14" s="11">
        <v>0</v>
      </c>
      <c r="F14" s="35">
        <v>0</v>
      </c>
      <c r="G14" s="35"/>
      <c r="H14" s="35"/>
      <c r="I14" s="12"/>
      <c r="J14" s="10"/>
      <c r="K14" s="162"/>
      <c r="M14" s="77">
        <f>C14/$C$7</f>
        <v>0</v>
      </c>
      <c r="N14" s="18">
        <f>D14/$D$7</f>
        <v>0</v>
      </c>
      <c r="O14" s="18">
        <f>E14/$E$7</f>
        <v>0</v>
      </c>
      <c r="P14" s="18">
        <f>F14/$E$7</f>
        <v>0</v>
      </c>
      <c r="Q14" s="18">
        <f t="shared" si="4"/>
        <v>0</v>
      </c>
      <c r="R14" s="18">
        <f>H14/$E$7</f>
        <v>0</v>
      </c>
      <c r="S14" s="18">
        <f>I14/$E$7</f>
        <v>0</v>
      </c>
      <c r="T14" s="96">
        <f t="shared" si="5"/>
        <v>0</v>
      </c>
      <c r="U14" s="78">
        <f t="shared" si="6"/>
        <v>0</v>
      </c>
      <c r="W14" s="109"/>
      <c r="X14" s="106">
        <f t="shared" si="3"/>
        <v>0</v>
      </c>
    </row>
    <row r="15" spans="1:27" ht="20.100000000000001" customHeight="1" thickBot="1" x14ac:dyDescent="0.3">
      <c r="A15" s="5" t="s">
        <v>36</v>
      </c>
      <c r="B15" s="6"/>
      <c r="C15" s="13">
        <f>SUM(C16:C22)</f>
        <v>84199496</v>
      </c>
      <c r="D15" s="14">
        <f>SUM(D16:D22)</f>
        <v>84658404</v>
      </c>
      <c r="E15" s="14">
        <v>86072206</v>
      </c>
      <c r="F15" s="36">
        <v>90838237</v>
      </c>
      <c r="G15" s="36">
        <v>94159928</v>
      </c>
      <c r="H15" s="36">
        <v>100086456</v>
      </c>
      <c r="I15" s="15">
        <v>94767772</v>
      </c>
      <c r="J15" s="36">
        <v>22200313</v>
      </c>
      <c r="K15" s="15">
        <v>20869682</v>
      </c>
      <c r="L15" s="1"/>
      <c r="M15" s="135">
        <f>C15/C23</f>
        <v>0.76728315655400248</v>
      </c>
      <c r="N15" s="21">
        <f>D15/D23</f>
        <v>0.75343175678785745</v>
      </c>
      <c r="O15" s="21">
        <f>E15/E23</f>
        <v>0.74777851963907804</v>
      </c>
      <c r="P15" s="21">
        <f>F15/F23</f>
        <v>0.72904100851795495</v>
      </c>
      <c r="Q15" s="21">
        <f>G15/G23</f>
        <v>0.84052607796190626</v>
      </c>
      <c r="R15" s="21">
        <f>H15/H23</f>
        <v>0.85033203927454803</v>
      </c>
      <c r="S15" s="21">
        <f>I15/I23</f>
        <v>0.76065069855534051</v>
      </c>
      <c r="T15" s="20">
        <f>J15/J23</f>
        <v>0.77936115753861557</v>
      </c>
      <c r="U15" s="235">
        <f>K15/K23</f>
        <v>0.74308076937483558</v>
      </c>
      <c r="V15" s="1"/>
      <c r="W15" s="64">
        <f t="shared" si="2"/>
        <v>-5.9937488268746481E-2</v>
      </c>
      <c r="X15" s="101">
        <f t="shared" si="3"/>
        <v>-3.6280388163779986</v>
      </c>
      <c r="AA15" s="26"/>
    </row>
    <row r="16" spans="1:27" ht="20.100000000000001" customHeight="1" x14ac:dyDescent="0.25">
      <c r="A16" s="24"/>
      <c r="B16" t="s">
        <v>65</v>
      </c>
      <c r="C16" s="10">
        <v>11441104</v>
      </c>
      <c r="D16" s="11">
        <v>10241513</v>
      </c>
      <c r="E16" s="11">
        <v>9917571</v>
      </c>
      <c r="F16" s="35">
        <v>11863549</v>
      </c>
      <c r="G16" s="35">
        <v>12058569</v>
      </c>
      <c r="H16" s="35">
        <v>11618716</v>
      </c>
      <c r="I16" s="12">
        <v>10103102</v>
      </c>
      <c r="J16" s="35">
        <v>2467314</v>
      </c>
      <c r="K16" s="12">
        <v>2338498</v>
      </c>
      <c r="M16" s="77">
        <f>C16/$C$15</f>
        <v>0.13588090836078165</v>
      </c>
      <c r="N16" s="18">
        <f>D16/$D$15</f>
        <v>0.12097455794229242</v>
      </c>
      <c r="O16" s="18">
        <f t="shared" ref="O16:P19" si="7">E16/$E$15</f>
        <v>0.11522385054241552</v>
      </c>
      <c r="P16" s="18">
        <f t="shared" si="7"/>
        <v>0.13783251936170893</v>
      </c>
      <c r="Q16" s="18">
        <f>G16/G15</f>
        <v>0.12806476445054207</v>
      </c>
      <c r="R16" s="18">
        <f t="shared" ref="R16:S19" si="8">H16/$E$15</f>
        <v>0.13498801227425261</v>
      </c>
      <c r="S16" s="18">
        <f t="shared" si="8"/>
        <v>0.1173793779608716</v>
      </c>
      <c r="T16" s="96">
        <f>J16/$J$15</f>
        <v>0.1111387033146785</v>
      </c>
      <c r="U16" s="78">
        <f>K16/$K$15</f>
        <v>0.11205240214009969</v>
      </c>
      <c r="W16" s="146">
        <f t="shared" si="2"/>
        <v>-5.2209001367478969E-2</v>
      </c>
      <c r="X16" s="104">
        <f t="shared" si="3"/>
        <v>9.1369882542119418E-2</v>
      </c>
      <c r="AA16" s="2"/>
    </row>
    <row r="17" spans="1:28" ht="20.100000000000001" customHeight="1" x14ac:dyDescent="0.25">
      <c r="A17" s="24"/>
      <c r="B17" t="s">
        <v>66</v>
      </c>
      <c r="C17" s="10">
        <v>0</v>
      </c>
      <c r="D17" s="11">
        <v>0</v>
      </c>
      <c r="E17" s="11">
        <v>0</v>
      </c>
      <c r="F17" s="35">
        <v>0</v>
      </c>
      <c r="G17" s="35">
        <v>0</v>
      </c>
      <c r="H17" s="35">
        <v>0</v>
      </c>
      <c r="I17" s="12">
        <v>0</v>
      </c>
      <c r="J17" s="35">
        <v>0</v>
      </c>
      <c r="K17" s="12">
        <v>0</v>
      </c>
      <c r="M17" s="77">
        <f>C17/$C$15</f>
        <v>0</v>
      </c>
      <c r="N17" s="18">
        <f>D17/$D$15</f>
        <v>0</v>
      </c>
      <c r="O17" s="18">
        <f t="shared" si="7"/>
        <v>0</v>
      </c>
      <c r="P17" s="18">
        <f t="shared" si="7"/>
        <v>0</v>
      </c>
      <c r="Q17" s="18">
        <f t="shared" ref="Q17:Q22" si="9">G17/G16</f>
        <v>0</v>
      </c>
      <c r="R17" s="18">
        <f t="shared" si="8"/>
        <v>0</v>
      </c>
      <c r="S17" s="18">
        <f t="shared" si="8"/>
        <v>0</v>
      </c>
      <c r="T17" s="96">
        <f t="shared" ref="T17:T22" si="10">J17/$J$15</f>
        <v>0</v>
      </c>
      <c r="U17" s="78">
        <f t="shared" ref="U17:U22" si="11">K17/$K$15</f>
        <v>0</v>
      </c>
      <c r="W17" s="146"/>
      <c r="X17" s="104">
        <f t="shared" si="3"/>
        <v>0</v>
      </c>
      <c r="AA17" s="2"/>
      <c r="AB17" t="s">
        <v>80</v>
      </c>
    </row>
    <row r="18" spans="1:28" ht="20.100000000000001" customHeight="1" x14ac:dyDescent="0.25">
      <c r="A18" s="24"/>
      <c r="B18" t="s">
        <v>67</v>
      </c>
      <c r="C18" s="10">
        <v>72485215</v>
      </c>
      <c r="D18" s="11">
        <v>74110457</v>
      </c>
      <c r="E18" s="11">
        <v>75873238</v>
      </c>
      <c r="F18" s="35">
        <v>78523643</v>
      </c>
      <c r="G18" s="35">
        <v>81602555</v>
      </c>
      <c r="H18" s="35">
        <v>87972376</v>
      </c>
      <c r="I18" s="12">
        <v>84257402</v>
      </c>
      <c r="J18" s="35">
        <v>19633265</v>
      </c>
      <c r="K18" s="12">
        <v>18450253</v>
      </c>
      <c r="M18" s="77">
        <f>C18/$C$15</f>
        <v>0.86087468979624293</v>
      </c>
      <c r="N18" s="18">
        <f>D18/$D$15</f>
        <v>0.87540578960123083</v>
      </c>
      <c r="O18" s="18">
        <f t="shared" si="7"/>
        <v>0.88150683624862591</v>
      </c>
      <c r="P18" s="18">
        <f t="shared" si="7"/>
        <v>0.91229964525366058</v>
      </c>
      <c r="Q18" s="18"/>
      <c r="R18" s="18">
        <f t="shared" si="8"/>
        <v>1.0220764644977265</v>
      </c>
      <c r="S18" s="18">
        <f t="shared" si="8"/>
        <v>0.97891533069339476</v>
      </c>
      <c r="T18" s="96">
        <f t="shared" si="10"/>
        <v>0.88436883750242623</v>
      </c>
      <c r="U18" s="78">
        <f t="shared" si="11"/>
        <v>0.88406967581010576</v>
      </c>
      <c r="W18" s="146">
        <f t="shared" si="2"/>
        <v>-6.0255489853572493E-2</v>
      </c>
      <c r="X18" s="104">
        <f t="shared" si="3"/>
        <v>-2.9916169232047096E-2</v>
      </c>
      <c r="AA18" s="2"/>
    </row>
    <row r="19" spans="1:28" ht="20.100000000000001" customHeight="1" x14ac:dyDescent="0.25">
      <c r="A19" s="24"/>
      <c r="B19" t="s">
        <v>68</v>
      </c>
      <c r="C19" s="10">
        <v>273177</v>
      </c>
      <c r="D19" s="11">
        <v>306410</v>
      </c>
      <c r="E19" s="11">
        <v>281368</v>
      </c>
      <c r="F19" s="35">
        <v>451023</v>
      </c>
      <c r="G19" s="35">
        <v>498804</v>
      </c>
      <c r="H19" s="35">
        <v>479280</v>
      </c>
      <c r="I19" s="12">
        <v>365035</v>
      </c>
      <c r="J19" s="35">
        <v>89487</v>
      </c>
      <c r="K19" s="12">
        <v>72868</v>
      </c>
      <c r="M19" s="77">
        <f>C19/$C$15</f>
        <v>3.2444018429754022E-3</v>
      </c>
      <c r="N19" s="18">
        <f>D19/$D$15</f>
        <v>3.6193689642436445E-3</v>
      </c>
      <c r="O19" s="18">
        <f t="shared" si="7"/>
        <v>3.2689762825411956E-3</v>
      </c>
      <c r="P19" s="18">
        <f t="shared" si="7"/>
        <v>5.2400539147329393E-3</v>
      </c>
      <c r="Q19" s="18">
        <f t="shared" si="9"/>
        <v>6.1126027242651903E-3</v>
      </c>
      <c r="R19" s="18">
        <f t="shared" si="8"/>
        <v>5.5683480448961657E-3</v>
      </c>
      <c r="S19" s="18">
        <f t="shared" si="8"/>
        <v>4.2410322328673674E-3</v>
      </c>
      <c r="T19" s="96">
        <f t="shared" si="10"/>
        <v>4.0308891140408698E-3</v>
      </c>
      <c r="U19" s="78">
        <f t="shared" si="11"/>
        <v>3.4915721284109647E-3</v>
      </c>
      <c r="W19" s="146">
        <f t="shared" si="2"/>
        <v>-0.18571412607417837</v>
      </c>
      <c r="X19" s="104">
        <f t="shared" si="3"/>
        <v>-5.3931698562990515E-2</v>
      </c>
      <c r="AA19" s="2"/>
    </row>
    <row r="20" spans="1:28" ht="20.100000000000001" customHeight="1" x14ac:dyDescent="0.25">
      <c r="A20" s="24"/>
      <c r="B20" t="s">
        <v>84</v>
      </c>
      <c r="C20" s="10"/>
      <c r="D20" s="11"/>
      <c r="E20" s="11"/>
      <c r="F20" s="35">
        <v>0</v>
      </c>
      <c r="G20" s="35">
        <v>0</v>
      </c>
      <c r="H20" s="35">
        <v>4290</v>
      </c>
      <c r="I20" s="12">
        <v>9348</v>
      </c>
      <c r="J20" s="35">
        <v>3113</v>
      </c>
      <c r="K20" s="12">
        <v>754</v>
      </c>
      <c r="M20" s="77">
        <f t="shared" ref="M20:M21" si="12">C20/$C$15</f>
        <v>0</v>
      </c>
      <c r="N20" s="18">
        <f t="shared" ref="N20:N21" si="13">D20/$D$15</f>
        <v>0</v>
      </c>
      <c r="O20" s="18">
        <f t="shared" ref="O20:O21" si="14">E20/$E$15</f>
        <v>0</v>
      </c>
      <c r="P20" s="18">
        <f t="shared" ref="P20:P21" si="15">F20/$E$15</f>
        <v>0</v>
      </c>
      <c r="Q20" s="18">
        <f t="shared" si="9"/>
        <v>0</v>
      </c>
      <c r="R20" s="18">
        <f t="shared" ref="R20:R21" si="16">H20/$E$15</f>
        <v>4.9841873461451658E-5</v>
      </c>
      <c r="S20" s="18">
        <f t="shared" ref="S20:S21" si="17">I20/$E$15</f>
        <v>1.0860648790621215E-4</v>
      </c>
      <c r="T20" s="96">
        <f t="shared" ref="T20:T21" si="18">J20/$J$15</f>
        <v>1.402232482037528E-4</v>
      </c>
      <c r="U20" s="78">
        <f t="shared" ref="U20:U21" si="19">K20/$K$15</f>
        <v>3.612896449500285E-5</v>
      </c>
      <c r="W20" s="146">
        <f t="shared" ref="W20:W21" si="20">(K20-J20)/J20</f>
        <v>-0.75778991326694511</v>
      </c>
      <c r="X20" s="104">
        <f t="shared" ref="X20:X21" si="21">(U20-T20)*100</f>
        <v>-1.0409428370874996E-2</v>
      </c>
      <c r="AA20" s="2"/>
    </row>
    <row r="21" spans="1:28" ht="20.100000000000001" customHeight="1" x14ac:dyDescent="0.25">
      <c r="A21" s="24"/>
      <c r="B21" t="s">
        <v>85</v>
      </c>
      <c r="C21" s="10"/>
      <c r="D21" s="11"/>
      <c r="E21" s="11"/>
      <c r="F21" s="35">
        <v>0</v>
      </c>
      <c r="G21" s="35">
        <v>0</v>
      </c>
      <c r="H21" s="35">
        <v>11794</v>
      </c>
      <c r="I21" s="12">
        <v>32885</v>
      </c>
      <c r="J21" s="35">
        <v>7134</v>
      </c>
      <c r="K21" s="12">
        <v>7309</v>
      </c>
      <c r="M21" s="77">
        <f t="shared" si="12"/>
        <v>0</v>
      </c>
      <c r="N21" s="18">
        <f t="shared" si="13"/>
        <v>0</v>
      </c>
      <c r="O21" s="18">
        <f t="shared" si="14"/>
        <v>0</v>
      </c>
      <c r="P21" s="18">
        <f t="shared" si="15"/>
        <v>0</v>
      </c>
      <c r="Q21" s="18"/>
      <c r="R21" s="18">
        <f t="shared" si="16"/>
        <v>1.3702448848586501E-4</v>
      </c>
      <c r="S21" s="18">
        <f t="shared" si="17"/>
        <v>3.8206293910951928E-4</v>
      </c>
      <c r="T21" s="96">
        <f t="shared" si="18"/>
        <v>3.2134682065068182E-4</v>
      </c>
      <c r="U21" s="78">
        <f t="shared" si="19"/>
        <v>3.5022095688856208E-4</v>
      </c>
      <c r="W21" s="146">
        <f t="shared" si="20"/>
        <v>2.4530417717970283E-2</v>
      </c>
      <c r="X21" s="104">
        <f t="shared" si="21"/>
        <v>2.8874136237880266E-3</v>
      </c>
      <c r="AA21" s="2"/>
    </row>
    <row r="22" spans="1:28" ht="20.100000000000001" customHeight="1" thickBot="1" x14ac:dyDescent="0.3">
      <c r="A22" s="24"/>
      <c r="B22" t="s">
        <v>70</v>
      </c>
      <c r="C22" s="10">
        <v>0</v>
      </c>
      <c r="D22" s="11">
        <v>24</v>
      </c>
      <c r="E22" s="11">
        <v>29</v>
      </c>
      <c r="F22" s="35">
        <v>22</v>
      </c>
      <c r="G22" s="35"/>
      <c r="H22" s="35"/>
      <c r="I22" s="12"/>
      <c r="J22" s="35"/>
      <c r="K22" s="12"/>
      <c r="M22" s="77">
        <f>C22/$C$15</f>
        <v>0</v>
      </c>
      <c r="N22" s="18">
        <f>D22/$D$15</f>
        <v>2.8349223309241691E-7</v>
      </c>
      <c r="O22" s="18">
        <f>E22/$E$15</f>
        <v>3.3692641733848438E-7</v>
      </c>
      <c r="P22" s="18">
        <f>F22/$E$15</f>
        <v>2.5559935108436746E-7</v>
      </c>
      <c r="Q22" s="18"/>
      <c r="R22" s="18">
        <f>H22/$E$15</f>
        <v>0</v>
      </c>
      <c r="S22" s="18">
        <f>I22/$E$15</f>
        <v>0</v>
      </c>
      <c r="T22" s="96">
        <f t="shared" si="10"/>
        <v>0</v>
      </c>
      <c r="U22" s="78">
        <f t="shared" si="11"/>
        <v>0</v>
      </c>
      <c r="W22" s="109"/>
      <c r="X22" s="106">
        <f t="shared" si="3"/>
        <v>0</v>
      </c>
      <c r="AA22" s="2"/>
    </row>
    <row r="23" spans="1:28" ht="20.100000000000001" customHeight="1" thickBot="1" x14ac:dyDescent="0.3">
      <c r="A23" s="74" t="s">
        <v>21</v>
      </c>
      <c r="B23" s="100"/>
      <c r="C23" s="143">
        <f t="shared" ref="C23:E24" si="22">C7+C15</f>
        <v>109737188</v>
      </c>
      <c r="D23" s="84">
        <f t="shared" si="22"/>
        <v>112363732</v>
      </c>
      <c r="E23" s="84">
        <f t="shared" si="22"/>
        <v>115103876</v>
      </c>
      <c r="F23" s="346">
        <v>124599626</v>
      </c>
      <c r="G23" s="348">
        <f>G7+G15</f>
        <v>112024993</v>
      </c>
      <c r="H23" s="348">
        <f>H7+H15</f>
        <v>117702793</v>
      </c>
      <c r="I23" s="347">
        <f>I7+I15</f>
        <v>124587767</v>
      </c>
      <c r="J23" s="191">
        <f>J7+J15</f>
        <v>28485270</v>
      </c>
      <c r="K23" s="145">
        <f>K7+K15</f>
        <v>28085348</v>
      </c>
      <c r="M23" s="147">
        <f t="shared" ref="M23:U23" si="23">M7+M15</f>
        <v>1</v>
      </c>
      <c r="N23" s="150">
        <f t="shared" si="23"/>
        <v>1</v>
      </c>
      <c r="O23" s="150">
        <f t="shared" si="23"/>
        <v>1</v>
      </c>
      <c r="P23" s="150">
        <f t="shared" si="23"/>
        <v>1.000011227963076</v>
      </c>
      <c r="Q23" s="150">
        <f t="shared" si="23"/>
        <v>1</v>
      </c>
      <c r="R23" s="150">
        <f t="shared" ref="R23" si="24">R7+R15</f>
        <v>1</v>
      </c>
      <c r="S23" s="151">
        <f t="shared" si="23"/>
        <v>1</v>
      </c>
      <c r="T23" s="245">
        <f t="shared" si="23"/>
        <v>1</v>
      </c>
      <c r="U23" s="178">
        <f t="shared" si="23"/>
        <v>1</v>
      </c>
      <c r="W23" s="239">
        <f t="shared" si="2"/>
        <v>-1.4039607137302894E-2</v>
      </c>
      <c r="X23" s="156">
        <f t="shared" si="3"/>
        <v>0</v>
      </c>
      <c r="AA23" s="1"/>
    </row>
    <row r="24" spans="1:28" ht="20.100000000000001" customHeight="1" x14ac:dyDescent="0.25">
      <c r="A24" s="24"/>
      <c r="B24" t="s">
        <v>65</v>
      </c>
      <c r="C24" s="10">
        <f t="shared" si="22"/>
        <v>16193613</v>
      </c>
      <c r="D24" s="11">
        <f t="shared" si="22"/>
        <v>14362299</v>
      </c>
      <c r="E24" s="11">
        <f t="shared" si="22"/>
        <v>14015398</v>
      </c>
      <c r="F24" s="11">
        <f>F8+F16</f>
        <v>17993934</v>
      </c>
      <c r="G24" s="11">
        <f>G8+G16</f>
        <v>15397283</v>
      </c>
      <c r="H24" s="11">
        <f t="shared" ref="H24:K30" si="25">H8+H16</f>
        <v>14876971</v>
      </c>
      <c r="I24" s="12">
        <f>I8+I16</f>
        <v>15243970</v>
      </c>
      <c r="J24" s="10">
        <f t="shared" ref="J24:K24" si="26">J8+J16</f>
        <v>3714464</v>
      </c>
      <c r="K24" s="162">
        <f t="shared" si="26"/>
        <v>3605376</v>
      </c>
      <c r="L24" s="2"/>
      <c r="M24" s="77">
        <f>C24/$C$23</f>
        <v>0.14756723126530269</v>
      </c>
      <c r="N24" s="18">
        <f>D24/$D$23</f>
        <v>0.12781970431526785</v>
      </c>
      <c r="O24" s="18">
        <f>E24/$E$23</f>
        <v>0.12176304123763826</v>
      </c>
      <c r="P24" s="18">
        <f>F24/$F$23</f>
        <v>0.14441402897950914</v>
      </c>
      <c r="Q24" s="18">
        <f>G24/$G$23</f>
        <v>0.13744506995862968</v>
      </c>
      <c r="R24" s="18">
        <f>H24/$H$23</f>
        <v>0.1263943753654172</v>
      </c>
      <c r="S24" s="19">
        <f>I24/$I$23</f>
        <v>0.12235527104358489</v>
      </c>
      <c r="T24" s="96">
        <f>J24/$J$23</f>
        <v>0.13039946611002809</v>
      </c>
      <c r="U24" s="78">
        <f>K24/$K$23</f>
        <v>0.12837213197429492</v>
      </c>
      <c r="W24" s="107">
        <f t="shared" si="2"/>
        <v>-2.9368436468895646E-2</v>
      </c>
      <c r="X24" s="108">
        <f t="shared" si="3"/>
        <v>-0.20273341357331665</v>
      </c>
    </row>
    <row r="25" spans="1:28" ht="20.100000000000001" customHeight="1" x14ac:dyDescent="0.25">
      <c r="A25" s="24"/>
      <c r="B25" t="s">
        <v>66</v>
      </c>
      <c r="C25" s="10">
        <f t="shared" ref="C25:F25" si="27">C9+C17</f>
        <v>0</v>
      </c>
      <c r="D25" s="11">
        <f t="shared" si="27"/>
        <v>25846</v>
      </c>
      <c r="E25" s="11">
        <f t="shared" si="27"/>
        <v>79785</v>
      </c>
      <c r="F25" s="11">
        <f t="shared" si="27"/>
        <v>116767</v>
      </c>
      <c r="G25" s="11">
        <f t="shared" ref="G25" si="28">G9+G17</f>
        <v>49134</v>
      </c>
      <c r="H25" s="11">
        <f t="shared" si="25"/>
        <v>274626</v>
      </c>
      <c r="I25" s="12">
        <f t="shared" si="25"/>
        <v>337172</v>
      </c>
      <c r="J25" s="10">
        <f t="shared" si="25"/>
        <v>83266</v>
      </c>
      <c r="K25" s="162">
        <f t="shared" si="25"/>
        <v>84406</v>
      </c>
      <c r="L25" s="2"/>
      <c r="M25" s="77">
        <f>C25/$C$23</f>
        <v>0</v>
      </c>
      <c r="N25" s="18">
        <f t="shared" ref="N25:N30" si="29">D25/$D$23</f>
        <v>2.3002083982045024E-4</v>
      </c>
      <c r="O25" s="18">
        <f t="shared" ref="O25:O30" si="30">E25/$E$23</f>
        <v>6.9315650152389306E-4</v>
      </c>
      <c r="P25" s="18">
        <f t="shared" ref="P25:P30" si="31">F25/$F$23</f>
        <v>9.3713764437784112E-4</v>
      </c>
      <c r="Q25" s="18">
        <f t="shared" ref="Q25:Q30" si="32">G25/$G$23</f>
        <v>4.3859855452077555E-4</v>
      </c>
      <c r="R25" s="18">
        <f t="shared" ref="R25:R30" si="33">H25/$H$23</f>
        <v>2.3332156612460337E-3</v>
      </c>
      <c r="S25" s="19">
        <f t="shared" ref="S25:S30" si="34">I25/$I$23</f>
        <v>2.7063010126828903E-3</v>
      </c>
      <c r="T25" s="96">
        <f t="shared" ref="T25:T30" si="35">J25/$J$23</f>
        <v>2.9231248290783273E-3</v>
      </c>
      <c r="U25" s="78">
        <f t="shared" ref="U25:U30" si="36">K25/$K$23</f>
        <v>3.0053392964901129E-3</v>
      </c>
      <c r="W25" s="146">
        <f t="shared" si="2"/>
        <v>1.3691062378401748E-2</v>
      </c>
      <c r="X25" s="104">
        <f t="shared" si="3"/>
        <v>8.221446741178565E-3</v>
      </c>
    </row>
    <row r="26" spans="1:28" ht="20.100000000000001" customHeight="1" x14ac:dyDescent="0.25">
      <c r="A26" s="24"/>
      <c r="B26" t="s">
        <v>67</v>
      </c>
      <c r="C26" s="10">
        <f t="shared" ref="C26:F26" si="37">C10+C18</f>
        <v>92810054</v>
      </c>
      <c r="D26" s="11">
        <f t="shared" si="37"/>
        <v>97051383</v>
      </c>
      <c r="E26" s="11">
        <f t="shared" si="37"/>
        <v>100026842</v>
      </c>
      <c r="F26" s="11">
        <f t="shared" si="37"/>
        <v>105278147</v>
      </c>
      <c r="G26" s="11">
        <f t="shared" ref="G26" si="38">G10+G18</f>
        <v>95515826</v>
      </c>
      <c r="H26" s="11">
        <f t="shared" si="25"/>
        <v>101628037</v>
      </c>
      <c r="I26" s="12">
        <f t="shared" si="25"/>
        <v>107923049</v>
      </c>
      <c r="J26" s="10">
        <f t="shared" si="25"/>
        <v>24450753</v>
      </c>
      <c r="K26" s="162">
        <f t="shared" si="25"/>
        <v>24145603</v>
      </c>
      <c r="L26" s="2"/>
      <c r="M26" s="77">
        <f>C26/$C$23</f>
        <v>0.8457484257752258</v>
      </c>
      <c r="N26" s="18">
        <f t="shared" si="29"/>
        <v>0.86372516534071686</v>
      </c>
      <c r="O26" s="18">
        <f t="shared" si="30"/>
        <v>0.86901367248484318</v>
      </c>
      <c r="P26" s="18">
        <f t="shared" si="31"/>
        <v>0.84493148478631874</v>
      </c>
      <c r="Q26" s="18">
        <f t="shared" si="32"/>
        <v>0.85262960918015862</v>
      </c>
      <c r="R26" s="18">
        <f t="shared" si="33"/>
        <v>0.86342927308445439</v>
      </c>
      <c r="S26" s="19">
        <f t="shared" si="34"/>
        <v>0.86624113746255682</v>
      </c>
      <c r="T26" s="96">
        <f t="shared" si="35"/>
        <v>0.85836479696348322</v>
      </c>
      <c r="U26" s="78">
        <f t="shared" si="36"/>
        <v>0.85972240756995422</v>
      </c>
      <c r="W26" s="146">
        <f t="shared" si="2"/>
        <v>-1.2480188237965513E-2</v>
      </c>
      <c r="X26" s="104">
        <f t="shared" si="3"/>
        <v>0.13576106064709936</v>
      </c>
    </row>
    <row r="27" spans="1:28" ht="20.100000000000001" customHeight="1" x14ac:dyDescent="0.25">
      <c r="A27" s="24"/>
      <c r="B27" t="s">
        <v>68</v>
      </c>
      <c r="C27" s="10">
        <f t="shared" ref="C27:F27" si="39">C11+C19</f>
        <v>733521</v>
      </c>
      <c r="D27" s="11">
        <f t="shared" si="39"/>
        <v>924180</v>
      </c>
      <c r="E27" s="11">
        <f t="shared" si="39"/>
        <v>981822</v>
      </c>
      <c r="F27" s="11">
        <f t="shared" si="39"/>
        <v>1212155</v>
      </c>
      <c r="G27" s="11">
        <f t="shared" ref="G27" si="40">G11+G19</f>
        <v>1062750</v>
      </c>
      <c r="H27" s="11">
        <f t="shared" si="25"/>
        <v>907075</v>
      </c>
      <c r="I27" s="12">
        <f t="shared" si="25"/>
        <v>1041343</v>
      </c>
      <c r="J27" s="10">
        <f t="shared" si="25"/>
        <v>226540</v>
      </c>
      <c r="K27" s="162">
        <f t="shared" si="25"/>
        <v>241900</v>
      </c>
      <c r="L27" s="2"/>
      <c r="M27" s="77">
        <f>C27/$C$23</f>
        <v>6.6843429594714964E-3</v>
      </c>
      <c r="N27" s="18">
        <f t="shared" si="29"/>
        <v>8.2248959121436083E-3</v>
      </c>
      <c r="O27" s="18">
        <f t="shared" si="30"/>
        <v>8.5298778296570999E-3</v>
      </c>
      <c r="P27" s="18">
        <f t="shared" si="31"/>
        <v>9.7283999873322251E-3</v>
      </c>
      <c r="Q27" s="18">
        <f t="shared" si="32"/>
        <v>9.4867223066909725E-3</v>
      </c>
      <c r="R27" s="18">
        <f t="shared" si="33"/>
        <v>7.7064866251729475E-3</v>
      </c>
      <c r="S27" s="19">
        <f t="shared" si="34"/>
        <v>8.3583085649171322E-3</v>
      </c>
      <c r="T27" s="96">
        <f t="shared" si="35"/>
        <v>7.9528823142627752E-3</v>
      </c>
      <c r="U27" s="78">
        <f t="shared" si="36"/>
        <v>8.6130319624310864E-3</v>
      </c>
      <c r="W27" s="146">
        <f t="shared" si="2"/>
        <v>6.7802595568111593E-2</v>
      </c>
      <c r="X27" s="104">
        <f t="shared" si="3"/>
        <v>6.6014964816831112E-2</v>
      </c>
    </row>
    <row r="28" spans="1:28" ht="20.100000000000001" customHeight="1" x14ac:dyDescent="0.25">
      <c r="A28" s="24"/>
      <c r="B28" t="s">
        <v>84</v>
      </c>
      <c r="C28" s="10">
        <f t="shared" ref="C28:F28" si="41">C12+C20</f>
        <v>0</v>
      </c>
      <c r="D28" s="11">
        <f t="shared" si="41"/>
        <v>0</v>
      </c>
      <c r="E28" s="11">
        <f t="shared" si="41"/>
        <v>0</v>
      </c>
      <c r="F28" s="11">
        <f t="shared" si="41"/>
        <v>0</v>
      </c>
      <c r="G28" s="11">
        <f t="shared" ref="G28" si="42">G12+G20</f>
        <v>0</v>
      </c>
      <c r="H28" s="11">
        <f t="shared" si="25"/>
        <v>4290</v>
      </c>
      <c r="I28" s="12">
        <f t="shared" si="25"/>
        <v>9348</v>
      </c>
      <c r="J28" s="10">
        <f t="shared" si="25"/>
        <v>3113</v>
      </c>
      <c r="K28" s="162">
        <f t="shared" si="25"/>
        <v>754</v>
      </c>
      <c r="L28" s="2"/>
      <c r="M28" s="77">
        <f t="shared" ref="M28:M30" si="43">C28/$C$23</f>
        <v>0</v>
      </c>
      <c r="N28" s="18">
        <f t="shared" si="29"/>
        <v>0</v>
      </c>
      <c r="O28" s="18">
        <f t="shared" si="30"/>
        <v>0</v>
      </c>
      <c r="P28" s="18">
        <f t="shared" si="31"/>
        <v>0</v>
      </c>
      <c r="Q28" s="18">
        <f t="shared" si="32"/>
        <v>0</v>
      </c>
      <c r="R28" s="18">
        <f t="shared" si="33"/>
        <v>3.6447733232634506E-5</v>
      </c>
      <c r="S28" s="19">
        <f t="shared" si="34"/>
        <v>7.5031443496374723E-5</v>
      </c>
      <c r="T28" s="96">
        <f t="shared" ref="T28:T29" si="44">J28/$J$23</f>
        <v>1.0928455303390138E-4</v>
      </c>
      <c r="U28" s="78">
        <f t="shared" ref="U28:U29" si="45">K28/$K$23</f>
        <v>2.6846738733662834E-5</v>
      </c>
      <c r="W28" s="146">
        <f t="shared" ref="W28:W29" si="46">(K28-J28)/J28</f>
        <v>-0.75778991326694511</v>
      </c>
      <c r="X28" s="104">
        <f t="shared" ref="X28:X29" si="47">(U28-T28)*100</f>
        <v>-8.2437814300238554E-3</v>
      </c>
    </row>
    <row r="29" spans="1:28" ht="20.100000000000001" customHeight="1" x14ac:dyDescent="0.25">
      <c r="A29" s="24"/>
      <c r="B29" t="s">
        <v>85</v>
      </c>
      <c r="C29" s="10">
        <f t="shared" ref="C29:F29" si="48">C13+C21</f>
        <v>0</v>
      </c>
      <c r="D29" s="11">
        <f t="shared" si="48"/>
        <v>0</v>
      </c>
      <c r="E29" s="11">
        <f t="shared" si="48"/>
        <v>0</v>
      </c>
      <c r="F29" s="11">
        <f t="shared" si="48"/>
        <v>0</v>
      </c>
      <c r="G29" s="11">
        <f t="shared" ref="G29" si="49">G13+G21</f>
        <v>0</v>
      </c>
      <c r="H29" s="11">
        <f t="shared" si="25"/>
        <v>11794</v>
      </c>
      <c r="I29" s="12">
        <f t="shared" si="25"/>
        <v>32885</v>
      </c>
      <c r="J29" s="10">
        <f t="shared" si="25"/>
        <v>7134</v>
      </c>
      <c r="K29" s="162">
        <f t="shared" si="25"/>
        <v>7309</v>
      </c>
      <c r="L29" s="2"/>
      <c r="M29" s="77">
        <f t="shared" si="43"/>
        <v>0</v>
      </c>
      <c r="N29" s="18">
        <f t="shared" si="29"/>
        <v>0</v>
      </c>
      <c r="O29" s="18">
        <f t="shared" si="30"/>
        <v>0</v>
      </c>
      <c r="P29" s="18">
        <f t="shared" si="31"/>
        <v>0</v>
      </c>
      <c r="Q29" s="18">
        <f t="shared" si="32"/>
        <v>0</v>
      </c>
      <c r="R29" s="18">
        <f t="shared" si="33"/>
        <v>1.0020153047685114E-4</v>
      </c>
      <c r="S29" s="19">
        <f t="shared" si="34"/>
        <v>2.6395047276190449E-4</v>
      </c>
      <c r="T29" s="96">
        <f t="shared" si="44"/>
        <v>2.5044523011366929E-4</v>
      </c>
      <c r="U29" s="78">
        <f t="shared" si="45"/>
        <v>2.6024245809594382E-4</v>
      </c>
      <c r="W29" s="146">
        <f t="shared" si="46"/>
        <v>2.4530417717970283E-2</v>
      </c>
      <c r="X29" s="104">
        <f t="shared" si="47"/>
        <v>9.797227982274526E-4</v>
      </c>
    </row>
    <row r="30" spans="1:28" ht="20.100000000000001" customHeight="1" thickBot="1" x14ac:dyDescent="0.3">
      <c r="A30" s="31"/>
      <c r="B30" s="25" t="s">
        <v>70</v>
      </c>
      <c r="C30" s="32">
        <f t="shared" ref="C30:F30" si="50">C14+C22</f>
        <v>0</v>
      </c>
      <c r="D30" s="33">
        <f t="shared" si="50"/>
        <v>24</v>
      </c>
      <c r="E30" s="33">
        <f t="shared" si="50"/>
        <v>29</v>
      </c>
      <c r="F30" s="33">
        <f t="shared" si="50"/>
        <v>22</v>
      </c>
      <c r="G30" s="33">
        <f t="shared" ref="G30" si="51">G14+G22</f>
        <v>0</v>
      </c>
      <c r="H30" s="33">
        <f t="shared" si="25"/>
        <v>0</v>
      </c>
      <c r="I30" s="43">
        <f t="shared" si="25"/>
        <v>0</v>
      </c>
      <c r="J30" s="32">
        <f t="shared" si="25"/>
        <v>0</v>
      </c>
      <c r="K30" s="163">
        <f t="shared" si="25"/>
        <v>0</v>
      </c>
      <c r="L30" s="2"/>
      <c r="M30" s="148">
        <f t="shared" si="43"/>
        <v>0</v>
      </c>
      <c r="N30" s="80">
        <f t="shared" si="29"/>
        <v>2.1359205121453245E-7</v>
      </c>
      <c r="O30" s="80">
        <f t="shared" si="30"/>
        <v>2.5194633758467003E-7</v>
      </c>
      <c r="P30" s="80">
        <f t="shared" si="31"/>
        <v>1.7656553800570798E-7</v>
      </c>
      <c r="Q30" s="80">
        <f t="shared" si="32"/>
        <v>0</v>
      </c>
      <c r="R30" s="80">
        <f t="shared" si="33"/>
        <v>0</v>
      </c>
      <c r="S30" s="94">
        <f t="shared" si="34"/>
        <v>0</v>
      </c>
      <c r="T30" s="236">
        <f t="shared" si="35"/>
        <v>0</v>
      </c>
      <c r="U30" s="237">
        <f t="shared" si="36"/>
        <v>0</v>
      </c>
      <c r="W30" s="109"/>
      <c r="X30" s="106">
        <f t="shared" si="3"/>
        <v>0</v>
      </c>
    </row>
    <row r="31" spans="1:28" ht="20.100000000000001" customHeight="1" x14ac:dyDescent="0.25"/>
    <row r="32" spans="1:28" ht="19.5" customHeight="1" x14ac:dyDescent="0.25"/>
    <row r="33" spans="1:24" x14ac:dyDescent="0.25">
      <c r="A33" s="1" t="s">
        <v>23</v>
      </c>
      <c r="M33" s="1" t="s">
        <v>25</v>
      </c>
      <c r="W33" s="1" t="str">
        <f>W3</f>
        <v>VARIAÇÃO (JAN-MAR)</v>
      </c>
    </row>
    <row r="34" spans="1:24" ht="15.75" thickBot="1" x14ac:dyDescent="0.3"/>
    <row r="35" spans="1:24" ht="24" customHeight="1" x14ac:dyDescent="0.25">
      <c r="A35" s="395" t="s">
        <v>79</v>
      </c>
      <c r="B35" s="429"/>
      <c r="C35" s="397">
        <v>2016</v>
      </c>
      <c r="D35" s="392">
        <v>2017</v>
      </c>
      <c r="E35" s="392">
        <v>2018</v>
      </c>
      <c r="F35" s="407">
        <v>2019</v>
      </c>
      <c r="G35" s="407">
        <v>2020</v>
      </c>
      <c r="H35" s="392">
        <v>2021</v>
      </c>
      <c r="I35" s="401">
        <v>2022</v>
      </c>
      <c r="J35" s="403" t="str">
        <f>J5</f>
        <v>janeiro - março</v>
      </c>
      <c r="K35" s="404"/>
      <c r="M35" s="423">
        <v>2016</v>
      </c>
      <c r="N35" s="392">
        <v>2017</v>
      </c>
      <c r="O35" s="392">
        <v>2018</v>
      </c>
      <c r="P35" s="407">
        <v>2019</v>
      </c>
      <c r="Q35" s="407">
        <v>2020</v>
      </c>
      <c r="R35" s="392">
        <v>2021</v>
      </c>
      <c r="S35" s="401">
        <v>2022</v>
      </c>
      <c r="T35" s="403" t="str">
        <f>J5</f>
        <v>janeiro - março</v>
      </c>
      <c r="U35" s="404"/>
      <c r="W35" s="427" t="s">
        <v>82</v>
      </c>
      <c r="X35" s="428"/>
    </row>
    <row r="36" spans="1:24" ht="20.25" customHeight="1" thickBot="1" x14ac:dyDescent="0.3">
      <c r="A36" s="396"/>
      <c r="B36" s="430"/>
      <c r="C36" s="411"/>
      <c r="D36" s="394"/>
      <c r="E36" s="394"/>
      <c r="F36" s="414"/>
      <c r="G36" s="414"/>
      <c r="H36" s="394"/>
      <c r="I36" s="420"/>
      <c r="J36" s="167">
        <v>2022</v>
      </c>
      <c r="K36" s="169">
        <v>2023</v>
      </c>
      <c r="M36" s="424"/>
      <c r="N36" s="394"/>
      <c r="O36" s="394"/>
      <c r="P36" s="414"/>
      <c r="Q36" s="414"/>
      <c r="R36" s="394"/>
      <c r="S36" s="420"/>
      <c r="T36" s="167">
        <v>2022</v>
      </c>
      <c r="U36" s="169">
        <v>2023</v>
      </c>
      <c r="W36" s="131" t="s">
        <v>1</v>
      </c>
      <c r="X36" s="38" t="s">
        <v>38</v>
      </c>
    </row>
    <row r="37" spans="1:24" ht="19.5" customHeight="1" thickBot="1" x14ac:dyDescent="0.3">
      <c r="A37" s="5" t="s">
        <v>37</v>
      </c>
      <c r="B37" s="6"/>
      <c r="C37" s="13">
        <f>SUM(C38:C44)</f>
        <v>251533440</v>
      </c>
      <c r="D37" s="14">
        <f>SUM(D38:D44)</f>
        <v>288451381</v>
      </c>
      <c r="E37" s="14">
        <v>313935902</v>
      </c>
      <c r="F37" s="36">
        <v>351270523</v>
      </c>
      <c r="G37" s="36">
        <v>187039707</v>
      </c>
      <c r="H37" s="36">
        <v>187801130</v>
      </c>
      <c r="I37" s="15">
        <v>339213753</v>
      </c>
      <c r="J37" s="36">
        <v>67615454</v>
      </c>
      <c r="K37" s="15">
        <v>83407256</v>
      </c>
      <c r="L37" s="1"/>
      <c r="M37" s="135">
        <f>C37/C53</f>
        <v>0.4818555329437525</v>
      </c>
      <c r="N37" s="21">
        <f>D37/D53</f>
        <v>0.49928544278146808</v>
      </c>
      <c r="O37" s="21">
        <f>E37/E53</f>
        <v>0.50362223801591022</v>
      </c>
      <c r="P37" s="21">
        <f>F37/F53</f>
        <v>0.51390179005711611</v>
      </c>
      <c r="Q37" s="21">
        <f>G37/G53</f>
        <v>0.3474977010661281</v>
      </c>
      <c r="R37" s="21">
        <f>H37/H53</f>
        <v>0.32374538136809239</v>
      </c>
      <c r="S37" s="22">
        <f>I37/I53</f>
        <v>0.46361548456454282</v>
      </c>
      <c r="T37" s="20">
        <f>J37/J53</f>
        <v>0.43432901958193748</v>
      </c>
      <c r="U37" s="235">
        <f>K37/K53</f>
        <v>0.48945890829115563</v>
      </c>
      <c r="V37" s="1"/>
      <c r="W37" s="64">
        <f>(K37-J37)/J37</f>
        <v>0.23355314600120855</v>
      </c>
      <c r="X37" s="101">
        <f>(U37-T37)*100</f>
        <v>5.5129888709218147</v>
      </c>
    </row>
    <row r="38" spans="1:24" ht="19.5" customHeight="1" x14ac:dyDescent="0.25">
      <c r="A38" s="24"/>
      <c r="B38" s="144" t="s">
        <v>65</v>
      </c>
      <c r="C38" s="10">
        <v>17551103</v>
      </c>
      <c r="D38" s="11">
        <v>15849278</v>
      </c>
      <c r="E38" s="11">
        <v>14538908</v>
      </c>
      <c r="F38" s="35">
        <v>21296207</v>
      </c>
      <c r="G38" s="35">
        <v>11748828</v>
      </c>
      <c r="H38" s="35">
        <v>11634808</v>
      </c>
      <c r="I38" s="12">
        <v>19077086</v>
      </c>
      <c r="J38" s="35">
        <v>4654686</v>
      </c>
      <c r="K38" s="12">
        <v>5034830</v>
      </c>
      <c r="M38" s="77">
        <f>C38/$C$37</f>
        <v>6.977642018492651E-2</v>
      </c>
      <c r="N38" s="18">
        <f>D38/$D$37</f>
        <v>5.4946098524659169E-2</v>
      </c>
      <c r="O38" s="18">
        <f>E38/$E$37</f>
        <v>4.6311708560176086E-2</v>
      </c>
      <c r="P38" s="18">
        <f>F38/$F$37</f>
        <v>6.0626228520746103E-2</v>
      </c>
      <c r="Q38" s="18">
        <f>G38/$G$37</f>
        <v>6.2814619357802998E-2</v>
      </c>
      <c r="R38" s="18">
        <f>H38/$H$37</f>
        <v>6.1952811466043894E-2</v>
      </c>
      <c r="S38" s="19">
        <f>I38/$I$37</f>
        <v>5.6239128960080813E-2</v>
      </c>
      <c r="T38" s="96">
        <f>J38/$J$37</f>
        <v>6.8840564170433577E-2</v>
      </c>
      <c r="U38" s="78">
        <f>K38/$K$37</f>
        <v>6.0364412419945813E-2</v>
      </c>
      <c r="W38" s="146">
        <f t="shared" ref="W38:W54" si="52">(K38-J38)/J38</f>
        <v>8.1669096476110314E-2</v>
      </c>
      <c r="X38" s="104">
        <f t="shared" ref="X38:X54" si="53">(U38-T38)*100</f>
        <v>-0.84761517504877637</v>
      </c>
    </row>
    <row r="39" spans="1:24" ht="19.5" customHeight="1" x14ac:dyDescent="0.25">
      <c r="A39" s="24"/>
      <c r="B39" s="144" t="s">
        <v>66</v>
      </c>
      <c r="C39" s="10">
        <v>0</v>
      </c>
      <c r="D39" s="11">
        <v>185230</v>
      </c>
      <c r="E39" s="11">
        <v>571795</v>
      </c>
      <c r="F39" s="35">
        <v>836837</v>
      </c>
      <c r="G39" s="35">
        <v>352125</v>
      </c>
      <c r="H39" s="35">
        <v>2152870</v>
      </c>
      <c r="I39" s="12">
        <v>3202546</v>
      </c>
      <c r="J39" s="35">
        <v>753168</v>
      </c>
      <c r="K39" s="12">
        <v>816630</v>
      </c>
      <c r="M39" s="77">
        <f>C39/$C$37</f>
        <v>0</v>
      </c>
      <c r="N39" s="18">
        <f>D39/$D$37</f>
        <v>6.4215327851039131E-4</v>
      </c>
      <c r="O39" s="18">
        <f>E39/$E$37</f>
        <v>1.8213749888345042E-3</v>
      </c>
      <c r="P39" s="18">
        <f t="shared" ref="P39:P41" si="54">F39/$F$37</f>
        <v>2.3823148975127642E-3</v>
      </c>
      <c r="Q39" s="18">
        <f t="shared" ref="Q39:Q44" si="55">G39/$G$37</f>
        <v>1.8826216403343703E-3</v>
      </c>
      <c r="R39" s="18">
        <f t="shared" ref="R39:R41" si="56">H39/$H$37</f>
        <v>1.1463562546189153E-2</v>
      </c>
      <c r="S39" s="19">
        <f t="shared" ref="S39:S41" si="57">I39/$I$37</f>
        <v>9.4410853677857811E-3</v>
      </c>
      <c r="T39" s="96">
        <f t="shared" ref="T39:T41" si="58">J39/$J$37</f>
        <v>1.1138991982513348E-2</v>
      </c>
      <c r="U39" s="78">
        <f t="shared" ref="U39:U41" si="59">K39/$K$37</f>
        <v>9.7908747891190667E-3</v>
      </c>
      <c r="W39" s="146">
        <f t="shared" si="52"/>
        <v>8.4260085399273474E-2</v>
      </c>
      <c r="X39" s="104">
        <f t="shared" si="53"/>
        <v>-0.13481171933942809</v>
      </c>
    </row>
    <row r="40" spans="1:24" ht="19.5" customHeight="1" x14ac:dyDescent="0.25">
      <c r="A40" s="24"/>
      <c r="B40" s="144" t="s">
        <v>67</v>
      </c>
      <c r="C40" s="10">
        <v>232469288</v>
      </c>
      <c r="D40" s="11">
        <v>270523923</v>
      </c>
      <c r="E40" s="11">
        <v>296614887</v>
      </c>
      <c r="F40" s="35">
        <v>326779777</v>
      </c>
      <c r="G40" s="35">
        <v>172858811</v>
      </c>
      <c r="H40" s="35">
        <v>172542237</v>
      </c>
      <c r="I40" s="12">
        <v>314659310</v>
      </c>
      <c r="J40" s="35">
        <v>61745563</v>
      </c>
      <c r="K40" s="12">
        <v>77029680</v>
      </c>
      <c r="M40" s="77">
        <f>C40/$C$37</f>
        <v>0.92420828021912316</v>
      </c>
      <c r="N40" s="18">
        <f>D40/$D$37</f>
        <v>0.93784929044940157</v>
      </c>
      <c r="O40" s="18">
        <f>E40/$E$37</f>
        <v>0.94482626902608924</v>
      </c>
      <c r="P40" s="18">
        <f t="shared" si="54"/>
        <v>0.930279529888137</v>
      </c>
      <c r="Q40" s="18">
        <f t="shared" si="55"/>
        <v>0.924182430418371</v>
      </c>
      <c r="R40" s="18">
        <f t="shared" si="56"/>
        <v>0.9187497274377423</v>
      </c>
      <c r="S40" s="19">
        <f t="shared" si="57"/>
        <v>0.92761365722102662</v>
      </c>
      <c r="T40" s="96">
        <f t="shared" si="58"/>
        <v>0.91318713914129745</v>
      </c>
      <c r="U40" s="78">
        <f t="shared" si="59"/>
        <v>0.92353691626061885</v>
      </c>
      <c r="W40" s="146">
        <f t="shared" si="52"/>
        <v>0.24753385113680151</v>
      </c>
      <c r="X40" s="104">
        <f t="shared" si="53"/>
        <v>1.0349777119321391</v>
      </c>
    </row>
    <row r="41" spans="1:24" ht="19.5" customHeight="1" x14ac:dyDescent="0.25">
      <c r="A41" s="24"/>
      <c r="B41" t="s">
        <v>68</v>
      </c>
      <c r="C41" s="10">
        <v>1513049</v>
      </c>
      <c r="D41" s="11">
        <v>1892950</v>
      </c>
      <c r="E41" s="11">
        <v>2210312</v>
      </c>
      <c r="F41" s="35">
        <v>2357702</v>
      </c>
      <c r="G41" s="35">
        <v>2079943</v>
      </c>
      <c r="H41" s="35">
        <v>1471215</v>
      </c>
      <c r="I41" s="12">
        <v>2274811</v>
      </c>
      <c r="J41" s="35">
        <v>462037</v>
      </c>
      <c r="K41" s="12">
        <v>526116</v>
      </c>
      <c r="M41" s="77">
        <f>C41/$C$37</f>
        <v>6.0152995959503438E-3</v>
      </c>
      <c r="N41" s="18">
        <f>D41/$D$37</f>
        <v>6.562457747428847E-3</v>
      </c>
      <c r="O41" s="18">
        <f>E41/$E$37</f>
        <v>7.0406474249001313E-3</v>
      </c>
      <c r="P41" s="18">
        <f t="shared" si="54"/>
        <v>6.7119266936041767E-3</v>
      </c>
      <c r="Q41" s="18">
        <f t="shared" si="55"/>
        <v>1.1120328583491632E-2</v>
      </c>
      <c r="R41" s="18">
        <f t="shared" si="56"/>
        <v>7.8338985500246983E-3</v>
      </c>
      <c r="S41" s="19">
        <f t="shared" si="57"/>
        <v>6.7061284511067566E-3</v>
      </c>
      <c r="T41" s="96">
        <f t="shared" si="58"/>
        <v>6.8333047057555808E-3</v>
      </c>
      <c r="U41" s="78">
        <f t="shared" si="59"/>
        <v>6.3077965303162597E-3</v>
      </c>
      <c r="W41" s="146">
        <f t="shared" si="52"/>
        <v>0.13868802714934086</v>
      </c>
      <c r="X41" s="104">
        <f t="shared" si="53"/>
        <v>-5.2550817543932107E-2</v>
      </c>
    </row>
    <row r="42" spans="1:24" ht="19.5" customHeight="1" x14ac:dyDescent="0.25">
      <c r="A42" s="24"/>
      <c r="B42" t="s">
        <v>84</v>
      </c>
      <c r="C42" s="10"/>
      <c r="D42" s="11"/>
      <c r="E42" s="11"/>
      <c r="F42" s="35">
        <v>0</v>
      </c>
      <c r="G42" s="35">
        <v>0</v>
      </c>
      <c r="H42" s="35">
        <v>0</v>
      </c>
      <c r="I42" s="12">
        <v>0</v>
      </c>
      <c r="J42" s="35">
        <v>0</v>
      </c>
      <c r="K42" s="12">
        <v>0</v>
      </c>
      <c r="M42" s="77">
        <f t="shared" ref="M42:M44" si="60">C42/$C$37</f>
        <v>0</v>
      </c>
      <c r="N42" s="18">
        <f t="shared" ref="N42:N44" si="61">D42/$D$37</f>
        <v>0</v>
      </c>
      <c r="O42" s="18">
        <f t="shared" ref="O42:O44" si="62">E42/$E$37</f>
        <v>0</v>
      </c>
      <c r="P42" s="18">
        <f t="shared" ref="P42:P44" si="63">F42/$F$37</f>
        <v>0</v>
      </c>
      <c r="Q42" s="18">
        <f t="shared" si="55"/>
        <v>0</v>
      </c>
      <c r="R42" s="18">
        <f t="shared" ref="R42:R44" si="64">H42/$H$37</f>
        <v>0</v>
      </c>
      <c r="S42" s="19">
        <f t="shared" ref="S42:S44" si="65">I42/$I$37</f>
        <v>0</v>
      </c>
      <c r="T42" s="96">
        <f t="shared" ref="T42:T44" si="66">J42/$J$37</f>
        <v>0</v>
      </c>
      <c r="U42" s="78">
        <f t="shared" ref="U42:U44" si="67">K42/$K$37</f>
        <v>0</v>
      </c>
      <c r="W42" s="146" t="e">
        <f t="shared" ref="W42:W44" si="68">(K42-J42)/J42</f>
        <v>#DIV/0!</v>
      </c>
      <c r="X42" s="104">
        <f t="shared" ref="X42:X44" si="69">(U42-T42)*100</f>
        <v>0</v>
      </c>
    </row>
    <row r="43" spans="1:24" ht="19.5" customHeight="1" x14ac:dyDescent="0.25">
      <c r="A43" s="24"/>
      <c r="B43" t="s">
        <v>85</v>
      </c>
      <c r="C43" s="10"/>
      <c r="D43" s="11"/>
      <c r="E43" s="11"/>
      <c r="F43" s="35">
        <v>0</v>
      </c>
      <c r="G43" s="35">
        <v>0</v>
      </c>
      <c r="H43" s="35">
        <v>0</v>
      </c>
      <c r="I43" s="12">
        <v>0</v>
      </c>
      <c r="J43" s="35">
        <v>0</v>
      </c>
      <c r="K43" s="12">
        <v>0</v>
      </c>
      <c r="M43" s="77">
        <f t="shared" si="60"/>
        <v>0</v>
      </c>
      <c r="N43" s="18">
        <f t="shared" si="61"/>
        <v>0</v>
      </c>
      <c r="O43" s="18">
        <f t="shared" si="62"/>
        <v>0</v>
      </c>
      <c r="P43" s="18">
        <f t="shared" si="63"/>
        <v>0</v>
      </c>
      <c r="Q43" s="18">
        <f t="shared" si="55"/>
        <v>0</v>
      </c>
      <c r="R43" s="18">
        <f t="shared" si="64"/>
        <v>0</v>
      </c>
      <c r="S43" s="19">
        <f t="shared" si="65"/>
        <v>0</v>
      </c>
      <c r="T43" s="96">
        <f t="shared" si="66"/>
        <v>0</v>
      </c>
      <c r="U43" s="78">
        <f t="shared" si="67"/>
        <v>0</v>
      </c>
      <c r="W43" s="146" t="e">
        <f t="shared" si="68"/>
        <v>#DIV/0!</v>
      </c>
      <c r="X43" s="104">
        <f t="shared" si="69"/>
        <v>0</v>
      </c>
    </row>
    <row r="44" spans="1:24" ht="19.5" customHeight="1" thickBot="1" x14ac:dyDescent="0.3">
      <c r="A44" s="24"/>
      <c r="B44" t="s">
        <v>70</v>
      </c>
      <c r="C44" s="10">
        <v>0</v>
      </c>
      <c r="D44" s="11">
        <v>0</v>
      </c>
      <c r="E44" s="11">
        <v>0</v>
      </c>
      <c r="F44" s="35">
        <v>0</v>
      </c>
      <c r="G44" s="35"/>
      <c r="H44" s="35"/>
      <c r="I44" s="12"/>
      <c r="J44" s="35"/>
      <c r="K44" s="12"/>
      <c r="M44" s="77">
        <f t="shared" si="60"/>
        <v>0</v>
      </c>
      <c r="N44" s="18">
        <f t="shared" si="61"/>
        <v>0</v>
      </c>
      <c r="O44" s="18">
        <f t="shared" si="62"/>
        <v>0</v>
      </c>
      <c r="P44" s="18">
        <f t="shared" si="63"/>
        <v>0</v>
      </c>
      <c r="Q44" s="18">
        <f t="shared" si="55"/>
        <v>0</v>
      </c>
      <c r="R44" s="18">
        <f t="shared" si="64"/>
        <v>0</v>
      </c>
      <c r="S44" s="19">
        <f t="shared" si="65"/>
        <v>0</v>
      </c>
      <c r="T44" s="96">
        <f t="shared" si="66"/>
        <v>0</v>
      </c>
      <c r="U44" s="78">
        <f t="shared" si="67"/>
        <v>0</v>
      </c>
      <c r="W44" s="146" t="e">
        <f t="shared" si="68"/>
        <v>#DIV/0!</v>
      </c>
      <c r="X44" s="104">
        <f t="shared" si="69"/>
        <v>0</v>
      </c>
    </row>
    <row r="45" spans="1:24" ht="19.5" customHeight="1" thickBot="1" x14ac:dyDescent="0.3">
      <c r="A45" s="5" t="s">
        <v>36</v>
      </c>
      <c r="B45" s="6"/>
      <c r="C45" s="13">
        <f>SUM(C46:C52)</f>
        <v>270476629</v>
      </c>
      <c r="D45" s="14">
        <f>SUM(D46:D52)</f>
        <v>289277021</v>
      </c>
      <c r="E45" s="14">
        <v>309420015</v>
      </c>
      <c r="F45" s="36">
        <v>332265767</v>
      </c>
      <c r="G45" s="36">
        <v>351207615</v>
      </c>
      <c r="H45" s="36">
        <v>392287856</v>
      </c>
      <c r="I45" s="15">
        <v>392456703</v>
      </c>
      <c r="J45" s="36">
        <v>88062502</v>
      </c>
      <c r="K45" s="15">
        <v>86999809</v>
      </c>
      <c r="L45" s="1"/>
      <c r="M45" s="135">
        <f>C45/C53</f>
        <v>0.5181444670562475</v>
      </c>
      <c r="N45" s="21">
        <f>D45/D53</f>
        <v>0.50071455721853186</v>
      </c>
      <c r="O45" s="21">
        <f>E45/E53</f>
        <v>0.49637776198408973</v>
      </c>
      <c r="P45" s="21">
        <f>F45/F53</f>
        <v>0.48609820994288394</v>
      </c>
      <c r="Q45" s="21">
        <f>G45/G53</f>
        <v>0.6525022989338719</v>
      </c>
      <c r="R45" s="21">
        <f>H45/H53</f>
        <v>0.67625461863190761</v>
      </c>
      <c r="S45" s="22">
        <f>I45/I53</f>
        <v>0.53638451543545718</v>
      </c>
      <c r="T45" s="20">
        <f>J45/J53</f>
        <v>0.56567098041806252</v>
      </c>
      <c r="U45" s="235">
        <f>K45/K53</f>
        <v>0.51054109170884432</v>
      </c>
      <c r="V45" s="1"/>
      <c r="W45" s="64">
        <f t="shared" si="52"/>
        <v>-1.2067485886331051E-2</v>
      </c>
      <c r="X45" s="101">
        <f t="shared" si="53"/>
        <v>-5.51298887092182</v>
      </c>
    </row>
    <row r="46" spans="1:24" ht="19.5" customHeight="1" x14ac:dyDescent="0.25">
      <c r="A46" s="24"/>
      <c r="B46" t="s">
        <v>65</v>
      </c>
      <c r="C46" s="10">
        <v>17086626</v>
      </c>
      <c r="D46" s="11">
        <v>16108422</v>
      </c>
      <c r="E46" s="11">
        <v>16184808</v>
      </c>
      <c r="F46" s="35">
        <v>19120692</v>
      </c>
      <c r="G46" s="35">
        <v>20576507</v>
      </c>
      <c r="H46" s="35">
        <v>19995766</v>
      </c>
      <c r="I46" s="12">
        <v>18062136</v>
      </c>
      <c r="J46" s="35">
        <v>4316110</v>
      </c>
      <c r="K46" s="12">
        <v>4305072</v>
      </c>
      <c r="M46" s="77">
        <f>C46/$C$45</f>
        <v>6.3172282437755467E-2</v>
      </c>
      <c r="N46" s="18">
        <f>D46/$D$45</f>
        <v>5.568510745967617E-2</v>
      </c>
      <c r="O46" s="18">
        <f>E46/$E$45</f>
        <v>5.2306920093711455E-2</v>
      </c>
      <c r="P46" s="18">
        <f>F46/$F$45</f>
        <v>5.7546379732823935E-2</v>
      </c>
      <c r="Q46" s="18">
        <f>G46/$G$45</f>
        <v>5.8587872589266038E-2</v>
      </c>
      <c r="R46" s="18">
        <f>H46/$H$45</f>
        <v>5.0972176921020976E-2</v>
      </c>
      <c r="S46" s="19">
        <f>I46/$I$45</f>
        <v>4.6023257755391171E-2</v>
      </c>
      <c r="T46" s="96">
        <f>J46/$J$45</f>
        <v>4.9011893847849111E-2</v>
      </c>
      <c r="U46" s="78">
        <f>K46/$K$45</f>
        <v>4.9483694843513969E-2</v>
      </c>
      <c r="W46" s="146">
        <f t="shared" si="52"/>
        <v>-2.5573954324611746E-3</v>
      </c>
      <c r="X46" s="104">
        <f t="shared" si="53"/>
        <v>4.718009956648575E-2</v>
      </c>
    </row>
    <row r="47" spans="1:24" ht="19.5" customHeight="1" x14ac:dyDescent="0.25">
      <c r="A47" s="24"/>
      <c r="B47" t="s">
        <v>66</v>
      </c>
      <c r="C47" s="10">
        <v>0</v>
      </c>
      <c r="D47" s="11">
        <v>0</v>
      </c>
      <c r="E47" s="11">
        <v>0</v>
      </c>
      <c r="F47" s="35">
        <v>0</v>
      </c>
      <c r="G47" s="35">
        <v>0</v>
      </c>
      <c r="H47" s="35">
        <v>0</v>
      </c>
      <c r="I47" s="12">
        <v>0</v>
      </c>
      <c r="J47" s="35">
        <v>0</v>
      </c>
      <c r="K47" s="12">
        <v>0</v>
      </c>
      <c r="M47" s="77">
        <f>C47/$C$45</f>
        <v>0</v>
      </c>
      <c r="N47" s="18">
        <f>D47/$D$45</f>
        <v>0</v>
      </c>
      <c r="O47" s="18">
        <f>E47/$E$45</f>
        <v>0</v>
      </c>
      <c r="P47" s="18">
        <f t="shared" ref="P47:P49" si="70">F47/$F$45</f>
        <v>0</v>
      </c>
      <c r="Q47" s="18">
        <f t="shared" ref="Q47:Q52" si="71">G47/$G$45</f>
        <v>0</v>
      </c>
      <c r="R47" s="18">
        <f t="shared" ref="R47:R49" si="72">H47/$H$45</f>
        <v>0</v>
      </c>
      <c r="S47" s="19">
        <f t="shared" ref="S47:S49" si="73">I47/$I$45</f>
        <v>0</v>
      </c>
      <c r="T47" s="96">
        <f t="shared" ref="T47:T49" si="74">J47/$J$45</f>
        <v>0</v>
      </c>
      <c r="U47" s="78">
        <f t="shared" ref="U47:U49" si="75">K47/$K$45</f>
        <v>0</v>
      </c>
      <c r="W47" s="146" t="e">
        <f t="shared" ref="W47:W52" si="76">(K47-J47)/J47</f>
        <v>#DIV/0!</v>
      </c>
      <c r="X47" s="104">
        <f t="shared" ref="X47:X52" si="77">(U47-T47)*100</f>
        <v>0</v>
      </c>
    </row>
    <row r="48" spans="1:24" ht="19.5" customHeight="1" x14ac:dyDescent="0.25">
      <c r="A48" s="24"/>
      <c r="B48" t="s">
        <v>67</v>
      </c>
      <c r="C48" s="10">
        <v>253050257</v>
      </c>
      <c r="D48" s="11">
        <v>272771335</v>
      </c>
      <c r="E48" s="11">
        <v>292878441</v>
      </c>
      <c r="F48" s="35">
        <v>312581989</v>
      </c>
      <c r="G48" s="35">
        <v>330014523</v>
      </c>
      <c r="H48" s="35">
        <v>371644883</v>
      </c>
      <c r="I48" s="12">
        <v>373730735</v>
      </c>
      <c r="J48" s="35">
        <v>83585841</v>
      </c>
      <c r="K48" s="12">
        <v>82570898</v>
      </c>
      <c r="M48" s="77">
        <f>C48/$C$45</f>
        <v>0.93557161642975073</v>
      </c>
      <c r="N48" s="18">
        <f>D48/$D$45</f>
        <v>0.9429415929998809</v>
      </c>
      <c r="O48" s="18">
        <f>E48/$E$45</f>
        <v>0.94654006464320029</v>
      </c>
      <c r="P48" s="18">
        <f t="shared" si="70"/>
        <v>0.94075893469940286</v>
      </c>
      <c r="Q48" s="18">
        <f t="shared" si="71"/>
        <v>0.9396565134272501</v>
      </c>
      <c r="R48" s="18">
        <f t="shared" si="72"/>
        <v>0.94737799632522912</v>
      </c>
      <c r="S48" s="19">
        <f t="shared" si="73"/>
        <v>0.95228526393649082</v>
      </c>
      <c r="T48" s="96">
        <f t="shared" si="74"/>
        <v>0.9491649578614062</v>
      </c>
      <c r="U48" s="78">
        <f t="shared" si="75"/>
        <v>0.94909286524985359</v>
      </c>
      <c r="W48" s="146">
        <f t="shared" si="76"/>
        <v>-1.2142523038082491E-2</v>
      </c>
      <c r="X48" s="104">
        <f t="shared" si="77"/>
        <v>-7.2092611552609931E-3</v>
      </c>
    </row>
    <row r="49" spans="1:24" ht="19.5" customHeight="1" x14ac:dyDescent="0.25">
      <c r="A49" s="24"/>
      <c r="B49" t="s">
        <v>68</v>
      </c>
      <c r="C49" s="10">
        <v>339746</v>
      </c>
      <c r="D49" s="11">
        <v>396848</v>
      </c>
      <c r="E49" s="11">
        <v>356312</v>
      </c>
      <c r="F49" s="35">
        <v>562831</v>
      </c>
      <c r="G49" s="35">
        <v>616585</v>
      </c>
      <c r="H49" s="35">
        <v>576778</v>
      </c>
      <c r="I49" s="12">
        <v>463965</v>
      </c>
      <c r="J49" s="35">
        <v>106849</v>
      </c>
      <c r="K49" s="12">
        <v>91856</v>
      </c>
      <c r="M49" s="77">
        <f>C49/$C$45</f>
        <v>1.2561011324937802E-3</v>
      </c>
      <c r="N49" s="18">
        <f>D49/$D$45</f>
        <v>1.3718614725363892E-3</v>
      </c>
      <c r="O49" s="18">
        <f>E49/$E$45</f>
        <v>1.1515480018317497E-3</v>
      </c>
      <c r="P49" s="18">
        <f t="shared" si="70"/>
        <v>1.693918109836455E-3</v>
      </c>
      <c r="Q49" s="18">
        <f t="shared" si="71"/>
        <v>1.7556139834838148E-3</v>
      </c>
      <c r="R49" s="18">
        <f t="shared" si="72"/>
        <v>1.4702927739878851E-3</v>
      </c>
      <c r="S49" s="19">
        <f t="shared" si="73"/>
        <v>1.182206843336805E-3</v>
      </c>
      <c r="T49" s="96">
        <f t="shared" si="74"/>
        <v>1.2133314131819693E-3</v>
      </c>
      <c r="U49" s="78">
        <f t="shared" si="75"/>
        <v>1.0558184099001872E-3</v>
      </c>
      <c r="W49" s="146">
        <f t="shared" si="76"/>
        <v>-0.14031951632677891</v>
      </c>
      <c r="X49" s="104">
        <f t="shared" si="77"/>
        <v>-1.5751300328178217E-2</v>
      </c>
    </row>
    <row r="50" spans="1:24" ht="19.5" customHeight="1" x14ac:dyDescent="0.25">
      <c r="A50" s="24"/>
      <c r="B50" t="s">
        <v>84</v>
      </c>
      <c r="C50" s="10"/>
      <c r="D50" s="11"/>
      <c r="E50" s="11"/>
      <c r="F50" s="35">
        <v>0</v>
      </c>
      <c r="G50" s="35">
        <v>0</v>
      </c>
      <c r="H50" s="35">
        <v>31630</v>
      </c>
      <c r="I50" s="12">
        <v>88227</v>
      </c>
      <c r="J50" s="35">
        <v>28678</v>
      </c>
      <c r="K50" s="12">
        <v>7894</v>
      </c>
      <c r="M50" s="77">
        <f t="shared" ref="M50:M52" si="78">C50/$C$45</f>
        <v>0</v>
      </c>
      <c r="N50" s="18">
        <f t="shared" ref="N50:N52" si="79">D50/$D$45</f>
        <v>0</v>
      </c>
      <c r="O50" s="18">
        <f t="shared" ref="O50:O52" si="80">E50/$E$45</f>
        <v>0</v>
      </c>
      <c r="P50" s="18">
        <f t="shared" ref="P50:P52" si="81">F50/$F$45</f>
        <v>0</v>
      </c>
      <c r="Q50" s="18">
        <f t="shared" si="71"/>
        <v>0</v>
      </c>
      <c r="R50" s="18">
        <f t="shared" ref="R50:R52" si="82">H50/$H$45</f>
        <v>8.0629567079945491E-5</v>
      </c>
      <c r="S50" s="19">
        <f t="shared" ref="S50:S52" si="83">I50/$I$45</f>
        <v>2.2480696424746757E-4</v>
      </c>
      <c r="T50" s="96">
        <f t="shared" ref="T50:T52" si="84">J50/$J$45</f>
        <v>3.2565506712493815E-4</v>
      </c>
      <c r="U50" s="78">
        <f t="shared" ref="U50:U52" si="85">K50/$K$45</f>
        <v>9.0735831385560864E-5</v>
      </c>
      <c r="W50" s="146">
        <f t="shared" si="76"/>
        <v>-0.72473673198967847</v>
      </c>
      <c r="X50" s="104">
        <f t="shared" si="77"/>
        <v>-2.3491923573937729E-2</v>
      </c>
    </row>
    <row r="51" spans="1:24" ht="19.5" customHeight="1" x14ac:dyDescent="0.25">
      <c r="A51" s="24"/>
      <c r="B51" t="s">
        <v>85</v>
      </c>
      <c r="C51" s="10"/>
      <c r="D51" s="11"/>
      <c r="E51" s="11"/>
      <c r="F51" s="35">
        <v>0</v>
      </c>
      <c r="G51" s="35">
        <v>0</v>
      </c>
      <c r="H51" s="35">
        <v>38799</v>
      </c>
      <c r="I51" s="12">
        <v>111640</v>
      </c>
      <c r="J51" s="35">
        <v>25024</v>
      </c>
      <c r="K51" s="12">
        <v>24089</v>
      </c>
      <c r="M51" s="77">
        <f t="shared" si="78"/>
        <v>0</v>
      </c>
      <c r="N51" s="18">
        <f t="shared" si="79"/>
        <v>0</v>
      </c>
      <c r="O51" s="18">
        <f t="shared" si="80"/>
        <v>0</v>
      </c>
      <c r="P51" s="18">
        <f t="shared" si="81"/>
        <v>0</v>
      </c>
      <c r="Q51" s="18">
        <f t="shared" si="71"/>
        <v>0</v>
      </c>
      <c r="R51" s="18">
        <f t="shared" si="82"/>
        <v>9.8904412682099445E-5</v>
      </c>
      <c r="S51" s="19">
        <f t="shared" si="83"/>
        <v>2.8446450053370601E-4</v>
      </c>
      <c r="T51" s="96">
        <f t="shared" si="84"/>
        <v>2.8416181043777294E-4</v>
      </c>
      <c r="U51" s="78">
        <f t="shared" si="85"/>
        <v>2.768856653466906E-4</v>
      </c>
      <c r="W51" s="146">
        <f t="shared" si="76"/>
        <v>-3.7364130434782608E-2</v>
      </c>
      <c r="X51" s="104">
        <f t="shared" si="77"/>
        <v>-7.2761450910823399E-4</v>
      </c>
    </row>
    <row r="52" spans="1:24" ht="19.5" customHeight="1" thickBot="1" x14ac:dyDescent="0.3">
      <c r="A52" s="24"/>
      <c r="B52" t="s">
        <v>70</v>
      </c>
      <c r="C52" s="10">
        <v>0</v>
      </c>
      <c r="D52" s="11">
        <v>416</v>
      </c>
      <c r="E52" s="11">
        <v>454</v>
      </c>
      <c r="F52" s="35">
        <v>255</v>
      </c>
      <c r="G52" s="35"/>
      <c r="H52" s="35"/>
      <c r="I52" s="12"/>
      <c r="J52" s="10"/>
      <c r="K52" s="162"/>
      <c r="M52" s="77">
        <f t="shared" si="78"/>
        <v>0</v>
      </c>
      <c r="N52" s="18">
        <f t="shared" si="79"/>
        <v>1.4380679065413909E-6</v>
      </c>
      <c r="O52" s="18">
        <f t="shared" si="80"/>
        <v>1.4672612565156783E-6</v>
      </c>
      <c r="P52" s="18">
        <f t="shared" si="81"/>
        <v>7.6745793676662458E-7</v>
      </c>
      <c r="Q52" s="18">
        <f t="shared" si="71"/>
        <v>0</v>
      </c>
      <c r="R52" s="18">
        <f t="shared" si="82"/>
        <v>0</v>
      </c>
      <c r="S52" s="19">
        <f t="shared" si="83"/>
        <v>0</v>
      </c>
      <c r="T52" s="96">
        <f t="shared" si="84"/>
        <v>0</v>
      </c>
      <c r="U52" s="78">
        <f t="shared" si="85"/>
        <v>0</v>
      </c>
      <c r="W52" s="146" t="e">
        <f t="shared" si="76"/>
        <v>#DIV/0!</v>
      </c>
      <c r="X52" s="104">
        <f t="shared" si="77"/>
        <v>0</v>
      </c>
    </row>
    <row r="53" spans="1:24" ht="19.5" customHeight="1" thickBot="1" x14ac:dyDescent="0.3">
      <c r="A53" s="74" t="s">
        <v>21</v>
      </c>
      <c r="B53" s="100"/>
      <c r="C53" s="143">
        <f>C37+C45</f>
        <v>522010069</v>
      </c>
      <c r="D53" s="84">
        <f>D37+D45</f>
        <v>577728402</v>
      </c>
      <c r="E53" s="84">
        <f>E37+E45</f>
        <v>623355917</v>
      </c>
      <c r="F53" s="84">
        <f>F37+F45</f>
        <v>683536290</v>
      </c>
      <c r="G53" s="84">
        <f>G37+G45</f>
        <v>538247322</v>
      </c>
      <c r="H53" s="84">
        <f t="shared" ref="H53:I53" si="86">H37+H45</f>
        <v>580088986</v>
      </c>
      <c r="I53" s="168">
        <f t="shared" si="86"/>
        <v>731670456</v>
      </c>
      <c r="J53" s="191">
        <f>J37+J45</f>
        <v>155677956</v>
      </c>
      <c r="K53" s="145">
        <f>K37+K45</f>
        <v>170407065</v>
      </c>
      <c r="M53" s="147">
        <f t="shared" ref="M53:U53" si="87">M37+M45</f>
        <v>1</v>
      </c>
      <c r="N53" s="150">
        <f t="shared" si="87"/>
        <v>1</v>
      </c>
      <c r="O53" s="150">
        <f t="shared" si="87"/>
        <v>1</v>
      </c>
      <c r="P53" s="150">
        <f t="shared" si="87"/>
        <v>1</v>
      </c>
      <c r="Q53" s="150">
        <f t="shared" si="87"/>
        <v>1</v>
      </c>
      <c r="R53" s="150">
        <f t="shared" ref="R53" si="88">R37+R45</f>
        <v>1</v>
      </c>
      <c r="S53" s="151">
        <f t="shared" si="87"/>
        <v>1</v>
      </c>
      <c r="T53" s="245">
        <f t="shared" si="87"/>
        <v>1</v>
      </c>
      <c r="U53" s="178">
        <f t="shared" si="87"/>
        <v>1</v>
      </c>
      <c r="W53" s="239">
        <f t="shared" si="52"/>
        <v>9.4612682350479982E-2</v>
      </c>
      <c r="X53" s="156">
        <f t="shared" si="53"/>
        <v>0</v>
      </c>
    </row>
    <row r="54" spans="1:24" ht="19.5" customHeight="1" x14ac:dyDescent="0.25">
      <c r="A54" s="24"/>
      <c r="B54" t="s">
        <v>65</v>
      </c>
      <c r="C54" s="10">
        <f>C38+C46</f>
        <v>34637729</v>
      </c>
      <c r="D54" s="11">
        <f>D38+D46</f>
        <v>31957700</v>
      </c>
      <c r="E54" s="11">
        <f>E38+E46</f>
        <v>30723716</v>
      </c>
      <c r="F54" s="11">
        <f t="shared" ref="F54:H54" si="89">F38+F46</f>
        <v>40416899</v>
      </c>
      <c r="G54" s="11">
        <f t="shared" ref="G54" si="90">G38+G46</f>
        <v>32325335</v>
      </c>
      <c r="H54" s="11">
        <f t="shared" si="89"/>
        <v>31630574</v>
      </c>
      <c r="I54" s="12">
        <f>I38+I46</f>
        <v>37139222</v>
      </c>
      <c r="J54" s="10">
        <f t="shared" ref="J54:K54" si="91">J38+J46</f>
        <v>8970796</v>
      </c>
      <c r="K54" s="162">
        <f t="shared" si="91"/>
        <v>9339902</v>
      </c>
      <c r="L54" s="2"/>
      <c r="M54" s="77">
        <f>C54/$C$53</f>
        <v>6.6354522751552514E-2</v>
      </c>
      <c r="N54" s="18">
        <f>D54/$D$53</f>
        <v>5.5316131056336745E-2</v>
      </c>
      <c r="O54" s="18">
        <f>E54/$E$53</f>
        <v>4.9287598243813575E-2</v>
      </c>
      <c r="P54" s="18">
        <f>F54/$F$53</f>
        <v>5.9129119538042375E-2</v>
      </c>
      <c r="Q54" s="18">
        <f>G54/$G$53</f>
        <v>6.0056657374321316E-2</v>
      </c>
      <c r="R54" s="18">
        <f>H54/$H$53</f>
        <v>5.4527106639463072E-2</v>
      </c>
      <c r="S54" s="19">
        <f>I54/$I$53</f>
        <v>5.0759493834202321E-2</v>
      </c>
      <c r="T54" s="96">
        <f>J54/$J$53</f>
        <v>5.7624060788670682E-2</v>
      </c>
      <c r="U54" s="78">
        <f>K54/$K$53</f>
        <v>5.4809358989898686E-2</v>
      </c>
      <c r="W54" s="107">
        <f t="shared" si="52"/>
        <v>4.114528967106152E-2</v>
      </c>
      <c r="X54" s="108">
        <f t="shared" si="53"/>
        <v>-0.28147017987719958</v>
      </c>
    </row>
    <row r="55" spans="1:24" ht="19.5" customHeight="1" x14ac:dyDescent="0.25">
      <c r="A55" s="24"/>
      <c r="B55" t="s">
        <v>66</v>
      </c>
      <c r="C55" s="10">
        <f t="shared" ref="C55:E55" si="92">C39+C47</f>
        <v>0</v>
      </c>
      <c r="D55" s="11">
        <f t="shared" si="92"/>
        <v>185230</v>
      </c>
      <c r="E55" s="11">
        <f t="shared" si="92"/>
        <v>571795</v>
      </c>
      <c r="F55" s="11">
        <f t="shared" ref="F55:H55" si="93">F39+F47</f>
        <v>836837</v>
      </c>
      <c r="G55" s="11">
        <f t="shared" ref="G55" si="94">G39+G47</f>
        <v>352125</v>
      </c>
      <c r="H55" s="11">
        <f t="shared" si="93"/>
        <v>2152870</v>
      </c>
      <c r="I55" s="12">
        <f t="shared" ref="I55:K60" si="95">I39+I47</f>
        <v>3202546</v>
      </c>
      <c r="J55" s="10">
        <f t="shared" si="95"/>
        <v>753168</v>
      </c>
      <c r="K55" s="162">
        <f t="shared" si="95"/>
        <v>816630</v>
      </c>
      <c r="L55" s="2"/>
      <c r="M55" s="77">
        <f t="shared" ref="M55:M60" si="96">C55/$C$53</f>
        <v>0</v>
      </c>
      <c r="N55" s="18">
        <f t="shared" ref="N55:N60" si="97">D55/$D$53</f>
        <v>3.2061778399463211E-4</v>
      </c>
      <c r="O55" s="18">
        <f t="shared" ref="O55:O60" si="98">E55/$E$53</f>
        <v>9.172849481430365E-4</v>
      </c>
      <c r="P55" s="18">
        <f t="shared" ref="P55:P60" si="99">F55/$F$53</f>
        <v>1.2242758903115445E-3</v>
      </c>
      <c r="Q55" s="18">
        <f t="shared" ref="Q55:Q60" si="100">G55/$G$53</f>
        <v>6.5420669199353675E-4</v>
      </c>
      <c r="R55" s="18">
        <f t="shared" ref="R55:R60" si="101">H55/$H$53</f>
        <v>3.7112754283529872E-3</v>
      </c>
      <c r="S55" s="19">
        <f t="shared" ref="S55:S60" si="102">I55/$I$53</f>
        <v>4.3770333676012192E-3</v>
      </c>
      <c r="T55" s="96">
        <f t="shared" ref="T55:T60" si="103">J55/$J$53</f>
        <v>4.8379874668960836E-3</v>
      </c>
      <c r="U55" s="78">
        <f t="shared" ref="U55:U60" si="104">K55/$K$53</f>
        <v>4.7922308854976168E-3</v>
      </c>
      <c r="W55" s="146">
        <f t="shared" ref="W55:W57" si="105">(K55-J55)/J55</f>
        <v>8.4260085399273474E-2</v>
      </c>
      <c r="X55" s="104">
        <f t="shared" ref="X55:X57" si="106">(U55-T55)*100</f>
        <v>-4.5756581398466792E-3</v>
      </c>
    </row>
    <row r="56" spans="1:24" ht="19.5" customHeight="1" x14ac:dyDescent="0.25">
      <c r="A56" s="24"/>
      <c r="B56" t="s">
        <v>67</v>
      </c>
      <c r="C56" s="10">
        <f t="shared" ref="C56:E56" si="107">C40+C48</f>
        <v>485519545</v>
      </c>
      <c r="D56" s="11">
        <f t="shared" si="107"/>
        <v>543295258</v>
      </c>
      <c r="E56" s="11">
        <f t="shared" si="107"/>
        <v>589493328</v>
      </c>
      <c r="F56" s="11">
        <f t="shared" ref="F56:H56" si="108">F40+F48</f>
        <v>639361766</v>
      </c>
      <c r="G56" s="11">
        <f t="shared" ref="G56" si="109">G40+G48</f>
        <v>502873334</v>
      </c>
      <c r="H56" s="11">
        <f t="shared" si="108"/>
        <v>544187120</v>
      </c>
      <c r="I56" s="12">
        <f t="shared" si="95"/>
        <v>688390045</v>
      </c>
      <c r="J56" s="10">
        <f t="shared" si="95"/>
        <v>145331404</v>
      </c>
      <c r="K56" s="162">
        <f t="shared" si="95"/>
        <v>159600578</v>
      </c>
      <c r="L56" s="2"/>
      <c r="M56" s="77">
        <f t="shared" si="96"/>
        <v>0.93009613000395974</v>
      </c>
      <c r="N56" s="18">
        <f t="shared" si="97"/>
        <v>0.94039908046618759</v>
      </c>
      <c r="O56" s="18">
        <f t="shared" si="98"/>
        <v>0.94567695905900895</v>
      </c>
      <c r="P56" s="18">
        <f t="shared" si="99"/>
        <v>0.93537354980816012</v>
      </c>
      <c r="Q56" s="18">
        <f t="shared" si="100"/>
        <v>0.93427930515555824</v>
      </c>
      <c r="R56" s="18">
        <f t="shared" si="101"/>
        <v>0.93810972649634139</v>
      </c>
      <c r="S56" s="19">
        <f t="shared" si="102"/>
        <v>0.94084712503411505</v>
      </c>
      <c r="T56" s="96">
        <f t="shared" si="103"/>
        <v>0.93353874713000473</v>
      </c>
      <c r="U56" s="78">
        <f t="shared" si="104"/>
        <v>0.93658427835723834</v>
      </c>
      <c r="W56" s="146">
        <f t="shared" si="105"/>
        <v>9.8183693319304891E-2</v>
      </c>
      <c r="X56" s="104">
        <f t="shared" si="106"/>
        <v>0.3045531227233611</v>
      </c>
    </row>
    <row r="57" spans="1:24" ht="19.5" customHeight="1" x14ac:dyDescent="0.25">
      <c r="A57" s="24"/>
      <c r="B57" t="s">
        <v>68</v>
      </c>
      <c r="C57" s="10">
        <f t="shared" ref="C57:E57" si="110">C41+C49</f>
        <v>1852795</v>
      </c>
      <c r="D57" s="11">
        <f t="shared" si="110"/>
        <v>2289798</v>
      </c>
      <c r="E57" s="11">
        <f t="shared" si="110"/>
        <v>2566624</v>
      </c>
      <c r="F57" s="11">
        <f t="shared" ref="F57:H57" si="111">F41+F49</f>
        <v>2920533</v>
      </c>
      <c r="G57" s="11">
        <f t="shared" ref="G57" si="112">G41+G49</f>
        <v>2696528</v>
      </c>
      <c r="H57" s="11">
        <f t="shared" si="111"/>
        <v>2047993</v>
      </c>
      <c r="I57" s="12">
        <f t="shared" si="95"/>
        <v>2738776</v>
      </c>
      <c r="J57" s="10">
        <f t="shared" si="95"/>
        <v>568886</v>
      </c>
      <c r="K57" s="162">
        <f t="shared" si="95"/>
        <v>617972</v>
      </c>
      <c r="L57" s="2"/>
      <c r="M57" s="77">
        <f t="shared" si="96"/>
        <v>3.5493472444877304E-3</v>
      </c>
      <c r="N57" s="18">
        <f t="shared" si="97"/>
        <v>3.9634506319459091E-3</v>
      </c>
      <c r="O57" s="18">
        <f t="shared" si="98"/>
        <v>4.1174294331756539E-3</v>
      </c>
      <c r="P57" s="18">
        <f t="shared" si="99"/>
        <v>4.2726817035566612E-3</v>
      </c>
      <c r="Q57" s="18">
        <f t="shared" si="100"/>
        <v>5.0098307781269369E-3</v>
      </c>
      <c r="R57" s="18">
        <f t="shared" si="101"/>
        <v>3.5304807528271187E-3</v>
      </c>
      <c r="S57" s="19">
        <f t="shared" si="102"/>
        <v>3.7431824362196197E-3</v>
      </c>
      <c r="T57" s="96">
        <f t="shared" si="103"/>
        <v>3.6542489034221389E-3</v>
      </c>
      <c r="U57" s="78">
        <f t="shared" si="104"/>
        <v>3.6264458870880734E-3</v>
      </c>
      <c r="W57" s="146">
        <f t="shared" si="105"/>
        <v>8.6284422538083203E-2</v>
      </c>
      <c r="X57" s="104">
        <f t="shared" si="106"/>
        <v>-2.7803016334065466E-3</v>
      </c>
    </row>
    <row r="58" spans="1:24" ht="19.5" customHeight="1" x14ac:dyDescent="0.25">
      <c r="A58" s="24"/>
      <c r="B58" t="s">
        <v>84</v>
      </c>
      <c r="C58" s="10">
        <f t="shared" ref="C58:E58" si="113">C42+C50</f>
        <v>0</v>
      </c>
      <c r="D58" s="11">
        <f t="shared" si="113"/>
        <v>0</v>
      </c>
      <c r="E58" s="11">
        <f t="shared" si="113"/>
        <v>0</v>
      </c>
      <c r="F58" s="11">
        <f t="shared" ref="F58:H58" si="114">F42+F50</f>
        <v>0</v>
      </c>
      <c r="G58" s="11">
        <f t="shared" ref="G58" si="115">G42+G50</f>
        <v>0</v>
      </c>
      <c r="H58" s="11">
        <f t="shared" si="114"/>
        <v>31630</v>
      </c>
      <c r="I58" s="12">
        <f t="shared" si="95"/>
        <v>88227</v>
      </c>
      <c r="J58" s="10">
        <f t="shared" si="95"/>
        <v>28678</v>
      </c>
      <c r="K58" s="162">
        <f t="shared" si="95"/>
        <v>7894</v>
      </c>
      <c r="L58" s="2"/>
      <c r="M58" s="77">
        <f t="shared" si="96"/>
        <v>0</v>
      </c>
      <c r="N58" s="18">
        <f t="shared" si="97"/>
        <v>0</v>
      </c>
      <c r="O58" s="18">
        <f t="shared" si="98"/>
        <v>0</v>
      </c>
      <c r="P58" s="18">
        <f t="shared" si="99"/>
        <v>0</v>
      </c>
      <c r="Q58" s="18">
        <f t="shared" si="100"/>
        <v>0</v>
      </c>
      <c r="R58" s="18">
        <f t="shared" si="101"/>
        <v>5.4526117136104357E-5</v>
      </c>
      <c r="S58" s="19">
        <f t="shared" si="102"/>
        <v>1.2058297458439404E-4</v>
      </c>
      <c r="T58" s="96">
        <f t="shared" si="103"/>
        <v>1.8421362109867373E-4</v>
      </c>
      <c r="U58" s="78">
        <f t="shared" si="104"/>
        <v>4.6324370412693864E-5</v>
      </c>
      <c r="W58" s="146">
        <f t="shared" ref="W58:W60" si="116">(K58-J58)/J58</f>
        <v>-0.72473673198967847</v>
      </c>
      <c r="X58" s="104">
        <f t="shared" ref="X58:X60" si="117">(U58-T58)*100</f>
        <v>-1.3788925068597987E-2</v>
      </c>
    </row>
    <row r="59" spans="1:24" ht="19.5" customHeight="1" x14ac:dyDescent="0.25">
      <c r="A59" s="24"/>
      <c r="B59" t="s">
        <v>85</v>
      </c>
      <c r="C59" s="10">
        <f t="shared" ref="C59:E59" si="118">C43+C51</f>
        <v>0</v>
      </c>
      <c r="D59" s="11">
        <f t="shared" si="118"/>
        <v>0</v>
      </c>
      <c r="E59" s="11">
        <f t="shared" si="118"/>
        <v>0</v>
      </c>
      <c r="F59" s="11">
        <f t="shared" ref="F59:H59" si="119">F43+F51</f>
        <v>0</v>
      </c>
      <c r="G59" s="11">
        <f t="shared" ref="G59" si="120">G43+G51</f>
        <v>0</v>
      </c>
      <c r="H59" s="11">
        <f t="shared" si="119"/>
        <v>38799</v>
      </c>
      <c r="I59" s="12">
        <f t="shared" si="95"/>
        <v>111640</v>
      </c>
      <c r="J59" s="10">
        <f t="shared" si="95"/>
        <v>25024</v>
      </c>
      <c r="K59" s="162">
        <f t="shared" si="95"/>
        <v>24089</v>
      </c>
      <c r="L59" s="2"/>
      <c r="M59" s="77">
        <f t="shared" si="96"/>
        <v>0</v>
      </c>
      <c r="N59" s="18">
        <f t="shared" si="97"/>
        <v>0</v>
      </c>
      <c r="O59" s="18">
        <f t="shared" si="98"/>
        <v>0</v>
      </c>
      <c r="P59" s="18">
        <f t="shared" si="99"/>
        <v>0</v>
      </c>
      <c r="Q59" s="18">
        <f t="shared" si="100"/>
        <v>0</v>
      </c>
      <c r="R59" s="18">
        <f t="shared" si="101"/>
        <v>6.6884565879345964E-5</v>
      </c>
      <c r="S59" s="19">
        <f t="shared" si="102"/>
        <v>1.5258235327736126E-4</v>
      </c>
      <c r="T59" s="96">
        <f t="shared" si="103"/>
        <v>1.6074208990770665E-4</v>
      </c>
      <c r="U59" s="78">
        <f t="shared" si="104"/>
        <v>1.4136150986462914E-4</v>
      </c>
      <c r="W59" s="146">
        <f t="shared" si="116"/>
        <v>-3.7364130434782608E-2</v>
      </c>
      <c r="X59" s="104">
        <f t="shared" si="117"/>
        <v>-1.9380580043077502E-3</v>
      </c>
    </row>
    <row r="60" spans="1:24" ht="19.5" customHeight="1" thickBot="1" x14ac:dyDescent="0.3">
      <c r="A60" s="31"/>
      <c r="B60" s="25" t="s">
        <v>70</v>
      </c>
      <c r="C60" s="32">
        <f t="shared" ref="C60:E60" si="121">C44+C52</f>
        <v>0</v>
      </c>
      <c r="D60" s="33">
        <f t="shared" si="121"/>
        <v>416</v>
      </c>
      <c r="E60" s="33">
        <f t="shared" si="121"/>
        <v>454</v>
      </c>
      <c r="F60" s="33">
        <f t="shared" ref="F60:H60" si="122">F44+F52</f>
        <v>255</v>
      </c>
      <c r="G60" s="33">
        <f t="shared" ref="G60" si="123">G44+G52</f>
        <v>0</v>
      </c>
      <c r="H60" s="33">
        <f t="shared" si="122"/>
        <v>0</v>
      </c>
      <c r="I60" s="43">
        <f t="shared" si="95"/>
        <v>0</v>
      </c>
      <c r="J60" s="32">
        <f t="shared" si="95"/>
        <v>0</v>
      </c>
      <c r="K60" s="163">
        <f t="shared" si="95"/>
        <v>0</v>
      </c>
      <c r="L60" s="2"/>
      <c r="M60" s="148">
        <f t="shared" si="96"/>
        <v>0</v>
      </c>
      <c r="N60" s="80">
        <f t="shared" si="97"/>
        <v>7.2006153507405367E-7</v>
      </c>
      <c r="O60" s="80">
        <f t="shared" si="98"/>
        <v>7.2831585875521575E-7</v>
      </c>
      <c r="P60" s="80">
        <f t="shared" si="99"/>
        <v>3.7305992926871521E-7</v>
      </c>
      <c r="Q60" s="80">
        <f t="shared" si="100"/>
        <v>0</v>
      </c>
      <c r="R60" s="80">
        <f t="shared" si="101"/>
        <v>0</v>
      </c>
      <c r="S60" s="94">
        <f t="shared" si="102"/>
        <v>0</v>
      </c>
      <c r="T60" s="236">
        <f t="shared" si="103"/>
        <v>0</v>
      </c>
      <c r="U60" s="237">
        <f t="shared" si="104"/>
        <v>0</v>
      </c>
      <c r="W60" s="109" t="e">
        <f t="shared" si="116"/>
        <v>#DIV/0!</v>
      </c>
      <c r="X60" s="106">
        <f t="shared" si="117"/>
        <v>0</v>
      </c>
    </row>
    <row r="61" spans="1:24" ht="19.5" customHeight="1" x14ac:dyDescent="0.25"/>
    <row r="62" spans="1:24" ht="19.5" customHeight="1" x14ac:dyDescent="0.25"/>
    <row r="63" spans="1:24" x14ac:dyDescent="0.25">
      <c r="A63" s="1" t="s">
        <v>27</v>
      </c>
      <c r="M63" s="1" t="str">
        <f>W3</f>
        <v>VARIAÇÃO (JAN-MAR)</v>
      </c>
    </row>
    <row r="64" spans="1:24" ht="15.75" thickBot="1" x14ac:dyDescent="0.3"/>
    <row r="65" spans="1:13" ht="24" customHeight="1" x14ac:dyDescent="0.25">
      <c r="A65" s="395" t="s">
        <v>79</v>
      </c>
      <c r="B65" s="429"/>
      <c r="C65" s="397">
        <v>2016</v>
      </c>
      <c r="D65" s="392">
        <v>2017</v>
      </c>
      <c r="E65" s="392">
        <v>2018</v>
      </c>
      <c r="F65" s="407">
        <v>2019</v>
      </c>
      <c r="G65" s="407">
        <v>2020</v>
      </c>
      <c r="H65" s="392">
        <v>2021</v>
      </c>
      <c r="I65" s="401">
        <v>2022</v>
      </c>
      <c r="J65" s="403" t="str">
        <f>J5</f>
        <v>janeiro - março</v>
      </c>
      <c r="K65" s="404"/>
      <c r="M65" s="399" t="s">
        <v>94</v>
      </c>
    </row>
    <row r="66" spans="1:13" ht="20.25" customHeight="1" thickBot="1" x14ac:dyDescent="0.3">
      <c r="A66" s="396"/>
      <c r="B66" s="430"/>
      <c r="C66" s="411"/>
      <c r="D66" s="394"/>
      <c r="E66" s="394"/>
      <c r="F66" s="414"/>
      <c r="G66" s="414"/>
      <c r="H66" s="394"/>
      <c r="I66" s="420"/>
      <c r="J66" s="167">
        <v>2022</v>
      </c>
      <c r="K66" s="169">
        <v>2023</v>
      </c>
      <c r="M66" s="400"/>
    </row>
    <row r="67" spans="1:13" ht="20.100000000000001" customHeight="1" thickBot="1" x14ac:dyDescent="0.3">
      <c r="A67" s="451" t="s">
        <v>37</v>
      </c>
      <c r="B67" s="452"/>
      <c r="C67" s="113">
        <f>C37/C7</f>
        <v>9.8494977541431705</v>
      </c>
      <c r="D67" s="134">
        <f>D37/D7</f>
        <v>10.411404658338641</v>
      </c>
      <c r="E67" s="134">
        <f>E37/E7</f>
        <v>10.813566770358026</v>
      </c>
      <c r="F67" s="453">
        <f t="shared" ref="F67:I67" si="124">F37/F7</f>
        <v>10.404073354368721</v>
      </c>
      <c r="G67" s="453">
        <f t="shared" si="124"/>
        <v>10.469578868030986</v>
      </c>
      <c r="H67" s="453">
        <f t="shared" si="124"/>
        <v>10.660623147706586</v>
      </c>
      <c r="I67" s="454">
        <f t="shared" si="124"/>
        <v>11.3753792715257</v>
      </c>
      <c r="J67" s="453">
        <f t="shared" ref="J67:K67" si="125">J37/J7</f>
        <v>10.758300176118945</v>
      </c>
      <c r="K67" s="454">
        <f t="shared" si="125"/>
        <v>11.559190239681271</v>
      </c>
      <c r="M67" s="23">
        <f>(K67-J67)/J67</f>
        <v>7.4443922408869503E-2</v>
      </c>
    </row>
    <row r="68" spans="1:13" ht="20.100000000000001" customHeight="1" x14ac:dyDescent="0.25">
      <c r="A68" s="455"/>
      <c r="B68" s="456" t="s">
        <v>65</v>
      </c>
      <c r="C68" s="246">
        <f t="shared" ref="C68:K68" si="126">C38/C8</f>
        <v>3.6930183614591785</v>
      </c>
      <c r="D68" s="247">
        <f t="shared" si="126"/>
        <v>3.846178374708126</v>
      </c>
      <c r="E68" s="247">
        <f t="shared" si="126"/>
        <v>3.5479555383865642</v>
      </c>
      <c r="F68" s="457">
        <f t="shared" si="126"/>
        <v>3.4738775786512592</v>
      </c>
      <c r="G68" s="457">
        <f t="shared" si="126"/>
        <v>3.5189680817224835</v>
      </c>
      <c r="H68" s="457">
        <f t="shared" si="126"/>
        <v>3.5708709109630767</v>
      </c>
      <c r="I68" s="458">
        <f t="shared" si="126"/>
        <v>3.7108686704268616</v>
      </c>
      <c r="J68" s="457">
        <f t="shared" si="126"/>
        <v>3.7322583490358014</v>
      </c>
      <c r="K68" s="458">
        <f t="shared" si="126"/>
        <v>3.974202725124282</v>
      </c>
      <c r="M68" s="244">
        <f t="shared" ref="M68:M84" si="127">(K68-J68)/J68</f>
        <v>6.482519522020358E-2</v>
      </c>
    </row>
    <row r="69" spans="1:13" ht="20.100000000000001" customHeight="1" x14ac:dyDescent="0.25">
      <c r="A69" s="455"/>
      <c r="B69" s="456" t="s">
        <v>66</v>
      </c>
      <c r="C69" s="246"/>
      <c r="D69" s="247">
        <f t="shared" ref="C69:K69" si="128">D39/D9</f>
        <v>7.166679563568831</v>
      </c>
      <c r="E69" s="247">
        <f t="shared" si="128"/>
        <v>7.166698000877358</v>
      </c>
      <c r="F69" s="457">
        <f t="shared" si="128"/>
        <v>7.1667251877670921</v>
      </c>
      <c r="G69" s="457">
        <f t="shared" si="128"/>
        <v>7.1666259616558801</v>
      </c>
      <c r="H69" s="457">
        <f t="shared" si="128"/>
        <v>7.8392796020770064</v>
      </c>
      <c r="I69" s="458">
        <f t="shared" si="128"/>
        <v>9.4982560829487621</v>
      </c>
      <c r="J69" s="457">
        <f t="shared" si="128"/>
        <v>9.0453246222948138</v>
      </c>
      <c r="K69" s="458">
        <f t="shared" si="128"/>
        <v>9.6750231026230367</v>
      </c>
      <c r="M69" s="30">
        <f t="shared" si="127"/>
        <v>6.9615907291613294E-2</v>
      </c>
    </row>
    <row r="70" spans="1:13" ht="20.100000000000001" customHeight="1" x14ac:dyDescent="0.25">
      <c r="A70" s="455"/>
      <c r="B70" s="456" t="s">
        <v>67</v>
      </c>
      <c r="C70" s="246">
        <f t="shared" ref="C70:K70" si="129">C40/C10</f>
        <v>11.43769394680076</v>
      </c>
      <c r="D70" s="247">
        <f t="shared" si="129"/>
        <v>11.792197185065676</v>
      </c>
      <c r="E70" s="247">
        <f t="shared" si="129"/>
        <v>12.280357291607496</v>
      </c>
      <c r="F70" s="457">
        <f t="shared" si="129"/>
        <v>12.214009910256605</v>
      </c>
      <c r="G70" s="457">
        <f t="shared" si="129"/>
        <v>12.424023869009668</v>
      </c>
      <c r="H70" s="457">
        <f t="shared" si="129"/>
        <v>12.635216779326903</v>
      </c>
      <c r="I70" s="458">
        <f t="shared" si="129"/>
        <v>13.29603665600184</v>
      </c>
      <c r="J70" s="457">
        <f t="shared" si="129"/>
        <v>12.816962491655403</v>
      </c>
      <c r="K70" s="458">
        <f t="shared" si="129"/>
        <v>13.525012510205695</v>
      </c>
      <c r="M70" s="30">
        <f t="shared" si="127"/>
        <v>5.5243199705957965E-2</v>
      </c>
    </row>
    <row r="71" spans="1:13" ht="20.100000000000001" customHeight="1" x14ac:dyDescent="0.25">
      <c r="A71" s="455"/>
      <c r="B71" s="459" t="s">
        <v>68</v>
      </c>
      <c r="C71" s="246">
        <f t="shared" ref="C71:K71" si="130">C41/C11</f>
        <v>3.2867790174304434</v>
      </c>
      <c r="D71" s="247">
        <f t="shared" si="130"/>
        <v>3.0641662754746912</v>
      </c>
      <c r="E71" s="247">
        <f t="shared" si="130"/>
        <v>3.1555419770605919</v>
      </c>
      <c r="F71" s="457">
        <f t="shared" si="130"/>
        <v>3.0976256418072028</v>
      </c>
      <c r="G71" s="457">
        <f t="shared" si="130"/>
        <v>3.6881953236657412</v>
      </c>
      <c r="H71" s="457">
        <f t="shared" si="130"/>
        <v>3.4390654402225365</v>
      </c>
      <c r="I71" s="458">
        <f t="shared" si="130"/>
        <v>3.3635725142982191</v>
      </c>
      <c r="J71" s="457">
        <f t="shared" si="130"/>
        <v>3.3712286487709133</v>
      </c>
      <c r="K71" s="458">
        <f t="shared" si="130"/>
        <v>3.1125230725543092</v>
      </c>
      <c r="M71" s="30">
        <f t="shared" si="127"/>
        <v>-7.6739255378279775E-2</v>
      </c>
    </row>
    <row r="72" spans="1:13" ht="20.100000000000001" customHeight="1" x14ac:dyDescent="0.25">
      <c r="A72" s="455"/>
      <c r="B72" s="459" t="s">
        <v>84</v>
      </c>
      <c r="C72" s="246"/>
      <c r="D72" s="247"/>
      <c r="E72" s="247"/>
      <c r="F72" s="457"/>
      <c r="G72" s="457"/>
      <c r="H72" s="457"/>
      <c r="I72" s="458"/>
      <c r="J72" s="457"/>
      <c r="K72" s="458"/>
      <c r="M72" s="30"/>
    </row>
    <row r="73" spans="1:13" ht="20.100000000000001" customHeight="1" x14ac:dyDescent="0.25">
      <c r="A73" s="455"/>
      <c r="B73" s="459" t="s">
        <v>85</v>
      </c>
      <c r="C73" s="246"/>
      <c r="D73" s="247"/>
      <c r="E73" s="247"/>
      <c r="F73" s="457"/>
      <c r="G73" s="457"/>
      <c r="H73" s="457"/>
      <c r="I73" s="458"/>
      <c r="J73" s="457"/>
      <c r="K73" s="458"/>
      <c r="M73" s="30"/>
    </row>
    <row r="74" spans="1:13" ht="20.100000000000001" customHeight="1" thickBot="1" x14ac:dyDescent="0.3">
      <c r="A74" s="455"/>
      <c r="B74" s="459" t="s">
        <v>70</v>
      </c>
      <c r="C74" s="246"/>
      <c r="D74" s="247"/>
      <c r="E74" s="247"/>
      <c r="F74" s="457"/>
      <c r="G74" s="457"/>
      <c r="H74" s="457"/>
      <c r="I74" s="458"/>
      <c r="J74" s="457"/>
      <c r="K74" s="458"/>
      <c r="M74" s="30"/>
    </row>
    <row r="75" spans="1:13" ht="20.100000000000001" customHeight="1" thickBot="1" x14ac:dyDescent="0.3">
      <c r="A75" s="451" t="s">
        <v>36</v>
      </c>
      <c r="B75" s="452"/>
      <c r="C75" s="113">
        <f t="shared" ref="C75:K75" si="131">C45/C15</f>
        <v>3.2123307365165226</v>
      </c>
      <c r="D75" s="134">
        <f t="shared" si="131"/>
        <v>3.4169911944004991</v>
      </c>
      <c r="E75" s="134">
        <f t="shared" si="131"/>
        <v>3.594888865750693</v>
      </c>
      <c r="F75" s="453">
        <f t="shared" si="131"/>
        <v>3.6577742806699343</v>
      </c>
      <c r="G75" s="453">
        <f t="shared" si="131"/>
        <v>3.7299053053651443</v>
      </c>
      <c r="H75" s="453">
        <f t="shared" si="131"/>
        <v>3.9194899257897591</v>
      </c>
      <c r="I75" s="454">
        <f t="shared" si="131"/>
        <v>4.1412464883103928</v>
      </c>
      <c r="J75" s="453">
        <f t="shared" si="131"/>
        <v>3.96672344214246</v>
      </c>
      <c r="K75" s="454">
        <f t="shared" si="131"/>
        <v>4.1687175204682081</v>
      </c>
      <c r="M75" s="23">
        <f t="shared" si="127"/>
        <v>5.0922148032747513E-2</v>
      </c>
    </row>
    <row r="76" spans="1:13" ht="20.100000000000001" customHeight="1" x14ac:dyDescent="0.25">
      <c r="A76" s="455"/>
      <c r="B76" s="459" t="s">
        <v>65</v>
      </c>
      <c r="C76" s="246">
        <f t="shared" ref="C76:K76" si="132">C46/C16</f>
        <v>1.4934420664299528</v>
      </c>
      <c r="D76" s="247">
        <f t="shared" si="132"/>
        <v>1.5728556903652811</v>
      </c>
      <c r="E76" s="247">
        <f t="shared" si="132"/>
        <v>1.6319326577041899</v>
      </c>
      <c r="F76" s="457">
        <f t="shared" si="132"/>
        <v>1.6117177077449589</v>
      </c>
      <c r="G76" s="457">
        <f t="shared" si="132"/>
        <v>1.7063805000410912</v>
      </c>
      <c r="H76" s="457">
        <f t="shared" si="132"/>
        <v>1.7209961926946145</v>
      </c>
      <c r="I76" s="458">
        <f t="shared" si="132"/>
        <v>1.787781218085297</v>
      </c>
      <c r="J76" s="457">
        <f t="shared" si="132"/>
        <v>1.7493152472688924</v>
      </c>
      <c r="K76" s="458">
        <f t="shared" si="132"/>
        <v>1.8409560324618623</v>
      </c>
      <c r="M76" s="244">
        <f t="shared" si="127"/>
        <v>5.2386661201314931E-2</v>
      </c>
    </row>
    <row r="77" spans="1:13" ht="20.100000000000001" customHeight="1" x14ac:dyDescent="0.25">
      <c r="A77" s="455"/>
      <c r="B77" s="459" t="s">
        <v>66</v>
      </c>
      <c r="C77" s="246"/>
      <c r="D77" s="247"/>
      <c r="E77" s="247"/>
      <c r="F77" s="457"/>
      <c r="G77" s="457"/>
      <c r="H77" s="457"/>
      <c r="I77" s="458"/>
      <c r="J77" s="457"/>
      <c r="K77" s="458"/>
      <c r="M77" s="30"/>
    </row>
    <row r="78" spans="1:13" ht="20.100000000000001" customHeight="1" x14ac:dyDescent="0.25">
      <c r="A78" s="455"/>
      <c r="B78" s="459" t="s">
        <v>67</v>
      </c>
      <c r="C78" s="246">
        <f t="shared" ref="C78:K78" si="133">C48/C18</f>
        <v>3.4910603079538358</v>
      </c>
      <c r="D78" s="247">
        <f t="shared" si="133"/>
        <v>3.6806052214736713</v>
      </c>
      <c r="E78" s="247">
        <f t="shared" si="133"/>
        <v>3.8601020428309649</v>
      </c>
      <c r="F78" s="457">
        <f t="shared" si="133"/>
        <v>3.9807372284039344</v>
      </c>
      <c r="G78" s="457">
        <f t="shared" si="133"/>
        <v>4.0441689969143733</v>
      </c>
      <c r="H78" s="457">
        <f t="shared" si="133"/>
        <v>4.2245634356857655</v>
      </c>
      <c r="I78" s="458">
        <f t="shared" si="133"/>
        <v>4.4355834161608731</v>
      </c>
      <c r="J78" s="457">
        <f t="shared" si="133"/>
        <v>4.2573581622822285</v>
      </c>
      <c r="K78" s="458">
        <f t="shared" si="133"/>
        <v>4.4753260565044828</v>
      </c>
      <c r="M78" s="30">
        <f t="shared" ref="M78:M81" si="134">(K78-J78)/J78</f>
        <v>5.1197922729012045E-2</v>
      </c>
    </row>
    <row r="79" spans="1:13" ht="20.100000000000001" customHeight="1" x14ac:dyDescent="0.25">
      <c r="A79" s="455"/>
      <c r="B79" s="459" t="s">
        <v>68</v>
      </c>
      <c r="C79" s="246">
        <f t="shared" ref="C79:K79" si="135">C49/C19</f>
        <v>1.2436844975967962</v>
      </c>
      <c r="D79" s="247">
        <f t="shared" si="135"/>
        <v>1.2951535524297511</v>
      </c>
      <c r="E79" s="247">
        <f t="shared" si="135"/>
        <v>1.2663558044980239</v>
      </c>
      <c r="F79" s="457">
        <f t="shared" si="135"/>
        <v>1.2478986659216935</v>
      </c>
      <c r="G79" s="457">
        <f t="shared" si="135"/>
        <v>1.2361268153422988</v>
      </c>
      <c r="H79" s="457">
        <f t="shared" si="135"/>
        <v>1.2034259722917711</v>
      </c>
      <c r="I79" s="458">
        <f t="shared" si="135"/>
        <v>1.2710151081403154</v>
      </c>
      <c r="J79" s="457">
        <f t="shared" si="135"/>
        <v>1.1940170080570363</v>
      </c>
      <c r="K79" s="458">
        <f t="shared" si="135"/>
        <v>1.2605807761980568</v>
      </c>
      <c r="M79" s="30">
        <f t="shared" si="134"/>
        <v>5.5747755427149541E-2</v>
      </c>
    </row>
    <row r="80" spans="1:13" ht="20.100000000000001" customHeight="1" x14ac:dyDescent="0.25">
      <c r="A80" s="455"/>
      <c r="B80" s="459" t="s">
        <v>84</v>
      </c>
      <c r="C80" s="246"/>
      <c r="D80" s="247"/>
      <c r="E80" s="247"/>
      <c r="F80" s="457"/>
      <c r="G80" s="457"/>
      <c r="H80" s="457">
        <f t="shared" ref="C80:K80" si="136">H50/H20</f>
        <v>7.3729603729603728</v>
      </c>
      <c r="I80" s="458">
        <f t="shared" si="136"/>
        <v>9.4380616174582794</v>
      </c>
      <c r="J80" s="457">
        <f t="shared" si="136"/>
        <v>9.2123353678124005</v>
      </c>
      <c r="K80" s="458">
        <f t="shared" si="136"/>
        <v>10.469496021220159</v>
      </c>
      <c r="M80" s="30">
        <f t="shared" si="134"/>
        <v>0.13646492482245459</v>
      </c>
    </row>
    <row r="81" spans="1:13" ht="20.100000000000001" customHeight="1" x14ac:dyDescent="0.25">
      <c r="A81" s="455"/>
      <c r="B81" s="459" t="s">
        <v>85</v>
      </c>
      <c r="C81" s="246"/>
      <c r="D81" s="247"/>
      <c r="E81" s="247"/>
      <c r="F81" s="457"/>
      <c r="G81" s="457"/>
      <c r="H81" s="457">
        <f t="shared" ref="C81:K81" si="137">H51/H21</f>
        <v>3.2897235882652196</v>
      </c>
      <c r="I81" s="458">
        <f t="shared" si="137"/>
        <v>3.3948608788201309</v>
      </c>
      <c r="J81" s="457">
        <f t="shared" si="137"/>
        <v>3.5077095598542192</v>
      </c>
      <c r="K81" s="458">
        <f t="shared" si="137"/>
        <v>3.2957996990012313</v>
      </c>
      <c r="M81" s="30">
        <f t="shared" si="134"/>
        <v>-6.0412601795285154E-2</v>
      </c>
    </row>
    <row r="82" spans="1:13" ht="20.100000000000001" customHeight="1" thickBot="1" x14ac:dyDescent="0.3">
      <c r="A82" s="455"/>
      <c r="B82" s="459" t="s">
        <v>70</v>
      </c>
      <c r="C82" s="246"/>
      <c r="D82" s="247">
        <f t="shared" ref="C82:K82" si="138">D52/D22</f>
        <v>17.333333333333332</v>
      </c>
      <c r="E82" s="247">
        <f t="shared" si="138"/>
        <v>15.655172413793103</v>
      </c>
      <c r="F82" s="457">
        <f t="shared" si="138"/>
        <v>11.590909090909092</v>
      </c>
      <c r="G82" s="457"/>
      <c r="H82" s="457"/>
      <c r="I82" s="458"/>
      <c r="J82" s="246"/>
      <c r="K82" s="335"/>
      <c r="M82" s="30"/>
    </row>
    <row r="83" spans="1:13" ht="20.100000000000001" customHeight="1" thickBot="1" x14ac:dyDescent="0.3">
      <c r="A83" s="460" t="s">
        <v>21</v>
      </c>
      <c r="B83" s="461"/>
      <c r="C83" s="462">
        <f t="shared" ref="C83:K83" si="139">C53/C23</f>
        <v>4.7569112942824816</v>
      </c>
      <c r="D83" s="115">
        <f t="shared" si="139"/>
        <v>5.1415914345030833</v>
      </c>
      <c r="E83" s="115">
        <f t="shared" si="139"/>
        <v>5.4155944930994329</v>
      </c>
      <c r="F83" s="115">
        <f t="shared" si="139"/>
        <v>5.4858614904670739</v>
      </c>
      <c r="G83" s="115">
        <f t="shared" si="139"/>
        <v>4.8047074816599187</v>
      </c>
      <c r="H83" s="115">
        <f t="shared" si="139"/>
        <v>4.9284215880926459</v>
      </c>
      <c r="I83" s="463">
        <f t="shared" si="139"/>
        <v>5.8727311165308871</v>
      </c>
      <c r="J83" s="464">
        <f t="shared" si="139"/>
        <v>5.4652090712147015</v>
      </c>
      <c r="K83" s="465">
        <f t="shared" si="139"/>
        <v>6.0674720854446953</v>
      </c>
      <c r="M83" s="23">
        <f t="shared" si="127"/>
        <v>0.11019944642230026</v>
      </c>
    </row>
    <row r="84" spans="1:13" ht="20.100000000000001" customHeight="1" x14ac:dyDescent="0.25">
      <c r="A84" s="455"/>
      <c r="B84" s="459" t="s">
        <v>65</v>
      </c>
      <c r="C84" s="246">
        <f t="shared" ref="C84:K84" si="140">C54/C24</f>
        <v>2.1389747303458471</v>
      </c>
      <c r="D84" s="247">
        <f t="shared" si="140"/>
        <v>2.2251103392291163</v>
      </c>
      <c r="E84" s="247">
        <f t="shared" si="140"/>
        <v>2.1921401019079156</v>
      </c>
      <c r="F84" s="247">
        <f t="shared" si="140"/>
        <v>2.2461402270342883</v>
      </c>
      <c r="G84" s="247">
        <f t="shared" si="140"/>
        <v>2.0994181246132841</v>
      </c>
      <c r="H84" s="247">
        <f t="shared" si="140"/>
        <v>2.1261434199206275</v>
      </c>
      <c r="I84" s="458">
        <f t="shared" si="140"/>
        <v>2.436322165420163</v>
      </c>
      <c r="J84" s="246">
        <f t="shared" si="140"/>
        <v>2.4150983829699251</v>
      </c>
      <c r="K84" s="335">
        <f t="shared" si="140"/>
        <v>2.5905486695423723</v>
      </c>
      <c r="M84" s="244">
        <f t="shared" si="127"/>
        <v>7.2647262657966866E-2</v>
      </c>
    </row>
    <row r="85" spans="1:13" ht="20.100000000000001" customHeight="1" x14ac:dyDescent="0.25">
      <c r="A85" s="455"/>
      <c r="B85" s="459" t="s">
        <v>66</v>
      </c>
      <c r="C85" s="246"/>
      <c r="D85" s="247">
        <f t="shared" ref="C85:K85" si="141">D55/D25</f>
        <v>7.166679563568831</v>
      </c>
      <c r="E85" s="247">
        <f t="shared" si="141"/>
        <v>7.166698000877358</v>
      </c>
      <c r="F85" s="247">
        <f t="shared" si="141"/>
        <v>7.1667251877670921</v>
      </c>
      <c r="G85" s="247">
        <f t="shared" si="141"/>
        <v>7.1666259616558801</v>
      </c>
      <c r="H85" s="247">
        <f t="shared" si="141"/>
        <v>7.8392796020770064</v>
      </c>
      <c r="I85" s="458">
        <f t="shared" si="141"/>
        <v>9.4982560829487621</v>
      </c>
      <c r="J85" s="246">
        <f t="shared" si="141"/>
        <v>9.0453246222948138</v>
      </c>
      <c r="K85" s="335">
        <f t="shared" si="141"/>
        <v>9.6750231026230367</v>
      </c>
      <c r="M85" s="30">
        <f t="shared" ref="M85:M87" si="142">(K85-J85)/J85</f>
        <v>6.9615907291613294E-2</v>
      </c>
    </row>
    <row r="86" spans="1:13" ht="20.100000000000001" customHeight="1" x14ac:dyDescent="0.25">
      <c r="A86" s="455"/>
      <c r="B86" s="459" t="s">
        <v>67</v>
      </c>
      <c r="C86" s="246">
        <f t="shared" ref="C86:K86" si="143">C56/C26</f>
        <v>5.2313248842630777</v>
      </c>
      <c r="D86" s="247">
        <f t="shared" si="143"/>
        <v>5.5980166506231033</v>
      </c>
      <c r="E86" s="247">
        <f t="shared" si="143"/>
        <v>5.8933513866208029</v>
      </c>
      <c r="F86" s="247">
        <f t="shared" si="143"/>
        <v>6.0730719928039765</v>
      </c>
      <c r="G86" s="247">
        <f t="shared" si="143"/>
        <v>5.2648168901350445</v>
      </c>
      <c r="H86" s="247">
        <f t="shared" si="143"/>
        <v>5.3546947876204678</v>
      </c>
      <c r="I86" s="458">
        <f t="shared" si="143"/>
        <v>6.3785266574520145</v>
      </c>
      <c r="J86" s="246">
        <f t="shared" si="143"/>
        <v>5.9438416477398466</v>
      </c>
      <c r="K86" s="335">
        <f t="shared" si="143"/>
        <v>6.6099230572125283</v>
      </c>
      <c r="M86" s="30">
        <f t="shared" si="142"/>
        <v>0.11206244192692448</v>
      </c>
    </row>
    <row r="87" spans="1:13" ht="20.100000000000001" customHeight="1" x14ac:dyDescent="0.25">
      <c r="A87" s="455"/>
      <c r="B87" s="459" t="s">
        <v>68</v>
      </c>
      <c r="C87" s="246">
        <f t="shared" ref="C87:K87" si="144">C57/C27</f>
        <v>2.5258922375773838</v>
      </c>
      <c r="D87" s="247">
        <f t="shared" si="144"/>
        <v>2.4776537038239304</v>
      </c>
      <c r="E87" s="247">
        <f t="shared" si="144"/>
        <v>2.6141439079588764</v>
      </c>
      <c r="F87" s="247">
        <f t="shared" si="144"/>
        <v>2.4093725637397858</v>
      </c>
      <c r="G87" s="247">
        <f t="shared" si="144"/>
        <v>2.5373116913667371</v>
      </c>
      <c r="H87" s="247">
        <f t="shared" si="144"/>
        <v>2.2577989692142326</v>
      </c>
      <c r="I87" s="458">
        <f t="shared" si="144"/>
        <v>2.6300421667020375</v>
      </c>
      <c r="J87" s="246">
        <f t="shared" si="144"/>
        <v>2.51119449103911</v>
      </c>
      <c r="K87" s="335">
        <f t="shared" si="144"/>
        <v>2.5546589499793302</v>
      </c>
      <c r="M87" s="30">
        <f t="shared" si="142"/>
        <v>1.7308280619170606E-2</v>
      </c>
    </row>
    <row r="88" spans="1:13" ht="20.100000000000001" customHeight="1" x14ac:dyDescent="0.25">
      <c r="A88" s="455"/>
      <c r="B88" s="459" t="s">
        <v>84</v>
      </c>
      <c r="C88" s="246"/>
      <c r="D88" s="247"/>
      <c r="E88" s="247"/>
      <c r="F88" s="247"/>
      <c r="G88" s="247"/>
      <c r="H88" s="247">
        <f t="shared" ref="C88:K88" si="145">H58/H28</f>
        <v>7.3729603729603728</v>
      </c>
      <c r="I88" s="458">
        <f t="shared" si="145"/>
        <v>9.4380616174582794</v>
      </c>
      <c r="J88" s="246">
        <f t="shared" si="145"/>
        <v>9.2123353678124005</v>
      </c>
      <c r="K88" s="335">
        <f t="shared" si="145"/>
        <v>10.469496021220159</v>
      </c>
      <c r="M88" s="30">
        <f t="shared" ref="M88:M89" si="146">(K88-J88)/J88</f>
        <v>0.13646492482245459</v>
      </c>
    </row>
    <row r="89" spans="1:13" ht="20.100000000000001" customHeight="1" x14ac:dyDescent="0.25">
      <c r="A89" s="455"/>
      <c r="B89" s="459" t="s">
        <v>85</v>
      </c>
      <c r="C89" s="246"/>
      <c r="D89" s="247"/>
      <c r="E89" s="247"/>
      <c r="F89" s="247"/>
      <c r="G89" s="247"/>
      <c r="H89" s="247">
        <f t="shared" ref="C89:K89" si="147">H59/H29</f>
        <v>3.2897235882652196</v>
      </c>
      <c r="I89" s="458">
        <f t="shared" si="147"/>
        <v>3.3948608788201309</v>
      </c>
      <c r="J89" s="246">
        <f t="shared" si="147"/>
        <v>3.5077095598542192</v>
      </c>
      <c r="K89" s="335">
        <f t="shared" si="147"/>
        <v>3.2957996990012313</v>
      </c>
      <c r="M89" s="30">
        <f t="shared" si="146"/>
        <v>-6.0412601795285154E-2</v>
      </c>
    </row>
    <row r="90" spans="1:13" ht="20.100000000000001" customHeight="1" thickBot="1" x14ac:dyDescent="0.3">
      <c r="A90" s="466"/>
      <c r="B90" s="467" t="s">
        <v>70</v>
      </c>
      <c r="C90" s="248"/>
      <c r="D90" s="249">
        <f t="shared" ref="C90:K90" si="148">D60/D30</f>
        <v>17.333333333333332</v>
      </c>
      <c r="E90" s="249">
        <f t="shared" si="148"/>
        <v>15.655172413793103</v>
      </c>
      <c r="F90" s="249">
        <f t="shared" si="148"/>
        <v>11.590909090909092</v>
      </c>
      <c r="G90" s="249"/>
      <c r="H90" s="249"/>
      <c r="I90" s="468"/>
      <c r="J90" s="248"/>
      <c r="K90" s="336"/>
      <c r="L90" s="25"/>
      <c r="M90" s="34"/>
    </row>
    <row r="91" spans="1:13" ht="20.100000000000001" customHeight="1" x14ac:dyDescent="0.25"/>
    <row r="92" spans="1:13" ht="15.75" x14ac:dyDescent="0.25">
      <c r="A92" s="99" t="s">
        <v>39</v>
      </c>
    </row>
  </sheetData>
  <mergeCells count="46">
    <mergeCell ref="I65:I66"/>
    <mergeCell ref="H65:H66"/>
    <mergeCell ref="F65:F66"/>
    <mergeCell ref="A35:B36"/>
    <mergeCell ref="C35:C36"/>
    <mergeCell ref="D35:D36"/>
    <mergeCell ref="E35:E36"/>
    <mergeCell ref="I35:I36"/>
    <mergeCell ref="G65:G66"/>
    <mergeCell ref="A65:B66"/>
    <mergeCell ref="C65:C66"/>
    <mergeCell ref="D65:D66"/>
    <mergeCell ref="E65:E66"/>
    <mergeCell ref="H35:H36"/>
    <mergeCell ref="F35:F36"/>
    <mergeCell ref="G35:G36"/>
    <mergeCell ref="T35:U35"/>
    <mergeCell ref="Q35:Q36"/>
    <mergeCell ref="M35:M36"/>
    <mergeCell ref="A5:B6"/>
    <mergeCell ref="C5:C6"/>
    <mergeCell ref="D5:D6"/>
    <mergeCell ref="E5:E6"/>
    <mergeCell ref="M5:M6"/>
    <mergeCell ref="I5:I6"/>
    <mergeCell ref="J5:K5"/>
    <mergeCell ref="H5:H6"/>
    <mergeCell ref="F5:F6"/>
    <mergeCell ref="G5:G6"/>
    <mergeCell ref="Q5:Q6"/>
    <mergeCell ref="J65:K65"/>
    <mergeCell ref="W35:X35"/>
    <mergeCell ref="S5:S6"/>
    <mergeCell ref="S35:S36"/>
    <mergeCell ref="N35:N36"/>
    <mergeCell ref="O35:O36"/>
    <mergeCell ref="N5:N6"/>
    <mergeCell ref="O5:O6"/>
    <mergeCell ref="R5:R6"/>
    <mergeCell ref="R35:R36"/>
    <mergeCell ref="P5:P6"/>
    <mergeCell ref="P35:P36"/>
    <mergeCell ref="M65:M66"/>
    <mergeCell ref="T5:U5"/>
    <mergeCell ref="W5:X5"/>
    <mergeCell ref="J35:K3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523B869-97DC-460F-9BE6-DBB9C3CED4A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M67:M90</xm:sqref>
        </x14:conditionalFormatting>
        <x14:conditionalFormatting xmlns:xm="http://schemas.microsoft.com/office/excel/2006/main">
          <x14:cfRule type="iconSet" priority="5" id="{6941FCD3-BBE4-40A6-A013-3C59CC1BE0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W7:X30</xm:sqref>
        </x14:conditionalFormatting>
        <x14:conditionalFormatting xmlns:xm="http://schemas.microsoft.com/office/excel/2006/main">
          <x14:cfRule type="iconSet" priority="2" id="{E21236CF-18A5-49A2-8C48-307954D4987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W37:X60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>
    <pageSetUpPr fitToPage="1"/>
  </sheetPr>
  <dimension ref="A1:AA101"/>
  <sheetViews>
    <sheetView showGridLines="0" topLeftCell="H10" workbookViewId="0">
      <selection activeCell="W14" sqref="W14"/>
    </sheetView>
  </sheetViews>
  <sheetFormatPr defaultRowHeight="15" x14ac:dyDescent="0.25"/>
  <cols>
    <col min="1" max="1" width="2.85546875" customWidth="1"/>
    <col min="2" max="2" width="23" customWidth="1"/>
    <col min="3" max="8" width="12" customWidth="1"/>
    <col min="9" max="11" width="12.42578125" customWidth="1"/>
    <col min="12" max="12" width="2.5703125" customWidth="1"/>
    <col min="13" max="14" width="10.28515625" customWidth="1"/>
    <col min="15" max="18" width="11.140625" customWidth="1"/>
    <col min="19" max="21" width="11.7109375" customWidth="1"/>
    <col min="22" max="22" width="2.5703125" customWidth="1"/>
    <col min="23" max="24" width="11.140625" customWidth="1"/>
    <col min="25" max="26" width="10.28515625" customWidth="1"/>
    <col min="27" max="27" width="1.85546875" customWidth="1"/>
    <col min="31" max="31" width="11.5703125" customWidth="1"/>
  </cols>
  <sheetData>
    <row r="1" spans="1:27" x14ac:dyDescent="0.25">
      <c r="A1" s="1" t="s">
        <v>75</v>
      </c>
    </row>
    <row r="2" spans="1:27" x14ac:dyDescent="0.25">
      <c r="A2" s="1"/>
    </row>
    <row r="3" spans="1:27" x14ac:dyDescent="0.25">
      <c r="A3" s="1" t="s">
        <v>22</v>
      </c>
      <c r="M3" s="1" t="s">
        <v>24</v>
      </c>
      <c r="W3" s="1" t="str">
        <f>'7'!W3</f>
        <v>VARIAÇÃO (JAN-MAR)</v>
      </c>
    </row>
    <row r="4" spans="1:27" ht="15.75" thickBot="1" x14ac:dyDescent="0.3"/>
    <row r="5" spans="1:27" ht="24" customHeight="1" x14ac:dyDescent="0.25">
      <c r="A5" s="395" t="s">
        <v>79</v>
      </c>
      <c r="B5" s="429"/>
      <c r="C5" s="397">
        <v>2016</v>
      </c>
      <c r="D5" s="392">
        <v>2017</v>
      </c>
      <c r="E5" s="392">
        <v>2018</v>
      </c>
      <c r="F5" s="392">
        <v>2019</v>
      </c>
      <c r="G5" s="392">
        <v>2020</v>
      </c>
      <c r="H5" s="392">
        <v>2021</v>
      </c>
      <c r="I5" s="401">
        <v>2022</v>
      </c>
      <c r="J5" s="403" t="s">
        <v>90</v>
      </c>
      <c r="K5" s="404"/>
      <c r="M5" s="423">
        <v>2016</v>
      </c>
      <c r="N5" s="392">
        <v>2017</v>
      </c>
      <c r="O5" s="392">
        <v>2018</v>
      </c>
      <c r="P5" s="392">
        <v>2019</v>
      </c>
      <c r="Q5" s="392">
        <v>2020</v>
      </c>
      <c r="R5" s="392">
        <v>2021</v>
      </c>
      <c r="S5" s="401">
        <v>2022</v>
      </c>
      <c r="T5" s="403" t="str">
        <f>J5</f>
        <v>janeiro - março</v>
      </c>
      <c r="U5" s="404"/>
      <c r="W5" s="427" t="s">
        <v>91</v>
      </c>
      <c r="X5" s="428"/>
    </row>
    <row r="6" spans="1:27" ht="20.25" customHeight="1" thickBot="1" x14ac:dyDescent="0.3">
      <c r="A6" s="396"/>
      <c r="B6" s="430"/>
      <c r="C6" s="411"/>
      <c r="D6" s="394"/>
      <c r="E6" s="394"/>
      <c r="F6" s="394"/>
      <c r="G6" s="394"/>
      <c r="H6" s="394"/>
      <c r="I6" s="420"/>
      <c r="J6" s="167">
        <v>2022</v>
      </c>
      <c r="K6" s="169">
        <v>2023</v>
      </c>
      <c r="M6" s="424"/>
      <c r="N6" s="394"/>
      <c r="O6" s="394"/>
      <c r="P6" s="394"/>
      <c r="Q6" s="394"/>
      <c r="R6" s="394"/>
      <c r="S6" s="420"/>
      <c r="T6" s="167">
        <v>2022</v>
      </c>
      <c r="U6" s="169">
        <v>2023</v>
      </c>
      <c r="W6" s="131" t="s">
        <v>0</v>
      </c>
      <c r="X6" s="38" t="s">
        <v>38</v>
      </c>
    </row>
    <row r="7" spans="1:27" ht="20.100000000000001" customHeight="1" thickBot="1" x14ac:dyDescent="0.3">
      <c r="A7" s="5" t="s">
        <v>37</v>
      </c>
      <c r="B7" s="6"/>
      <c r="C7" s="13">
        <v>48051990</v>
      </c>
      <c r="D7" s="14">
        <v>52503615</v>
      </c>
      <c r="E7" s="14">
        <v>52337646</v>
      </c>
      <c r="F7" s="36">
        <v>55432735</v>
      </c>
      <c r="G7" s="36">
        <v>31472540</v>
      </c>
      <c r="H7" s="36">
        <v>28225256</v>
      </c>
      <c r="I7" s="15">
        <v>54352476</v>
      </c>
      <c r="J7" s="181">
        <v>11240626</v>
      </c>
      <c r="K7" s="180">
        <v>13631016</v>
      </c>
      <c r="L7" s="1"/>
      <c r="M7" s="135">
        <f>C7/C25</f>
        <v>0.32652158243079221</v>
      </c>
      <c r="N7" s="21">
        <f>D7/D25</f>
        <v>0.33866384265840116</v>
      </c>
      <c r="O7" s="21">
        <f>E7/E25</f>
        <v>0.35128215295789383</v>
      </c>
      <c r="P7" s="21">
        <f>F7/F25</f>
        <v>0.36067818363360377</v>
      </c>
      <c r="Q7" s="263">
        <f>G7/G25</f>
        <v>0.22686829052615803</v>
      </c>
      <c r="R7" s="263">
        <f>H7/H25</f>
        <v>0.20565714728137269</v>
      </c>
      <c r="S7" s="22">
        <f>I7/I25</f>
        <v>0.35004829351534517</v>
      </c>
      <c r="T7" s="20">
        <f>J7/J25</f>
        <v>0.30910332853296568</v>
      </c>
      <c r="U7" s="235">
        <f>K7/K25</f>
        <v>0.36944520702526706</v>
      </c>
      <c r="V7" s="1"/>
      <c r="W7" s="64">
        <f>(K7-J7)/J7</f>
        <v>0.21265630579649211</v>
      </c>
      <c r="X7" s="101">
        <f>(U7-T7)*100</f>
        <v>6.034187849230138</v>
      </c>
      <c r="AA7" s="1"/>
    </row>
    <row r="8" spans="1:27" ht="20.100000000000001" customHeight="1" x14ac:dyDescent="0.25">
      <c r="A8" s="24"/>
      <c r="B8" s="144" t="s">
        <v>65</v>
      </c>
      <c r="C8" s="10">
        <v>32620110</v>
      </c>
      <c r="D8" s="11">
        <v>34752906</v>
      </c>
      <c r="E8" s="11">
        <v>35348494</v>
      </c>
      <c r="F8" s="35">
        <v>37381333</v>
      </c>
      <c r="G8" s="35">
        <v>20886109</v>
      </c>
      <c r="H8" s="35">
        <v>18530316</v>
      </c>
      <c r="I8" s="12">
        <v>36136793</v>
      </c>
      <c r="J8" s="10">
        <v>7878581</v>
      </c>
      <c r="K8" s="162">
        <v>9254856</v>
      </c>
      <c r="M8" s="77">
        <f t="shared" ref="M8" si="0">C8/$C$7</f>
        <v>0.67885034521983378</v>
      </c>
      <c r="N8" s="18">
        <f t="shared" ref="N8" si="1">D8/$D$7</f>
        <v>0.6619145367418986</v>
      </c>
      <c r="O8" s="18">
        <f t="shared" ref="O8" si="2">E8/$E$7</f>
        <v>0.67539327236842095</v>
      </c>
      <c r="P8" s="37">
        <f>F8/$F$7</f>
        <v>0.67435483744397606</v>
      </c>
      <c r="Q8" s="37">
        <f>G8/$G$7</f>
        <v>0.66362959583179493</v>
      </c>
      <c r="R8" s="37">
        <f>H8/$H$7</f>
        <v>0.65651542717628497</v>
      </c>
      <c r="S8" s="19">
        <f t="shared" ref="S8" si="3">I8/$I$7</f>
        <v>0.66486010683303554</v>
      </c>
      <c r="T8" s="96">
        <f>J8/$J$7</f>
        <v>0.70090233408708735</v>
      </c>
      <c r="U8" s="78">
        <f>K8/$K$7</f>
        <v>0.67895569926702459</v>
      </c>
      <c r="W8" s="107">
        <f t="shared" ref="W8:W33" si="4">(K8-J8)/J8</f>
        <v>0.17468564453421245</v>
      </c>
      <c r="X8" s="108">
        <f t="shared" ref="X8:X33" si="5">(U8-T8)*100</f>
        <v>-2.194663482006276</v>
      </c>
    </row>
    <row r="9" spans="1:27" ht="20.100000000000001" customHeight="1" x14ac:dyDescent="0.25">
      <c r="A9" s="24"/>
      <c r="B9" s="144" t="s">
        <v>66</v>
      </c>
      <c r="C9" s="10">
        <v>5996156</v>
      </c>
      <c r="D9" s="11">
        <v>7229535</v>
      </c>
      <c r="E9" s="11">
        <v>7753878</v>
      </c>
      <c r="F9" s="35">
        <v>8773924</v>
      </c>
      <c r="G9" s="35">
        <v>4661254</v>
      </c>
      <c r="H9" s="35">
        <v>4596072</v>
      </c>
      <c r="I9" s="12">
        <v>8279307</v>
      </c>
      <c r="J9" s="10">
        <v>1384629</v>
      </c>
      <c r="K9" s="162">
        <v>1751433</v>
      </c>
      <c r="M9" s="77">
        <f t="shared" ref="M9:M14" si="6">C9/$C$7</f>
        <v>0.1247847591743859</v>
      </c>
      <c r="N9" s="18">
        <f t="shared" ref="N9:N14" si="7">D9/$D$7</f>
        <v>0.13769594722191986</v>
      </c>
      <c r="O9" s="18">
        <f t="shared" ref="O9:O14" si="8">E9/$E$7</f>
        <v>0.14815106510522083</v>
      </c>
      <c r="P9" s="37">
        <f t="shared" ref="P9:P14" si="9">F9/$F$7</f>
        <v>0.15828055390014584</v>
      </c>
      <c r="Q9" s="37">
        <f t="shared" ref="Q9:Q15" si="10">G9/$G$7</f>
        <v>0.14810542777926408</v>
      </c>
      <c r="R9" s="37">
        <f t="shared" ref="R9:R14" si="11">H9/$H$7</f>
        <v>0.16283544071309752</v>
      </c>
      <c r="S9" s="19">
        <f t="shared" ref="S9:S14" si="12">I9/$I$7</f>
        <v>0.1523262160126799</v>
      </c>
      <c r="T9" s="96">
        <f t="shared" ref="T9:T14" si="13">J9/$J$7</f>
        <v>0.12318077302812139</v>
      </c>
      <c r="U9" s="78">
        <f t="shared" ref="U9:U14" si="14">K9/$K$7</f>
        <v>0.12848880817101235</v>
      </c>
      <c r="W9" s="146">
        <f t="shared" ref="W9:W12" si="15">(K9-J9)/J9</f>
        <v>0.2649113950379488</v>
      </c>
      <c r="X9" s="104">
        <f t="shared" ref="X9:X14" si="16">(U9-T9)*100</f>
        <v>0.53080351428909656</v>
      </c>
    </row>
    <row r="10" spans="1:27" ht="20.100000000000001" customHeight="1" x14ac:dyDescent="0.25">
      <c r="A10" s="24"/>
      <c r="B10" s="144" t="s">
        <v>73</v>
      </c>
      <c r="C10" s="10">
        <v>34002</v>
      </c>
      <c r="D10" s="11">
        <v>46873</v>
      </c>
      <c r="E10" s="11">
        <v>70780</v>
      </c>
      <c r="F10" s="35">
        <v>43940</v>
      </c>
      <c r="G10" s="35">
        <v>37473</v>
      </c>
      <c r="H10" s="35">
        <v>26994</v>
      </c>
      <c r="I10" s="12">
        <v>15529</v>
      </c>
      <c r="J10" s="10">
        <v>6716</v>
      </c>
      <c r="K10" s="162">
        <v>2969</v>
      </c>
      <c r="M10" s="77">
        <f t="shared" si="6"/>
        <v>7.0760857146603083E-4</v>
      </c>
      <c r="N10" s="18">
        <f t="shared" si="7"/>
        <v>8.9275757488317708E-4</v>
      </c>
      <c r="O10" s="18">
        <f t="shared" si="8"/>
        <v>1.3523726305917541E-3</v>
      </c>
      <c r="P10" s="37">
        <f t="shared" si="9"/>
        <v>7.9267241639800019E-4</v>
      </c>
      <c r="Q10" s="37">
        <f t="shared" si="10"/>
        <v>1.19065699813234E-3</v>
      </c>
      <c r="R10" s="37">
        <f t="shared" si="11"/>
        <v>9.5637750814377023E-4</v>
      </c>
      <c r="S10" s="19">
        <f t="shared" si="12"/>
        <v>2.857091551818173E-4</v>
      </c>
      <c r="T10" s="96">
        <f t="shared" si="13"/>
        <v>5.9747562101968347E-4</v>
      </c>
      <c r="U10" s="78">
        <f t="shared" si="14"/>
        <v>2.1781208385347064E-4</v>
      </c>
      <c r="W10" s="146">
        <f t="shared" si="15"/>
        <v>-0.55792138177486594</v>
      </c>
      <c r="X10" s="104">
        <f t="shared" si="16"/>
        <v>-3.7966353716621278E-2</v>
      </c>
      <c r="AA10" s="1"/>
    </row>
    <row r="11" spans="1:27" ht="20.100000000000001" customHeight="1" x14ac:dyDescent="0.25">
      <c r="A11" s="24"/>
      <c r="B11" s="144" t="s">
        <v>67</v>
      </c>
      <c r="C11" s="10">
        <v>7107973</v>
      </c>
      <c r="D11" s="11">
        <v>7808527</v>
      </c>
      <c r="E11" s="11">
        <v>6734725</v>
      </c>
      <c r="F11" s="35">
        <v>6959733</v>
      </c>
      <c r="G11" s="35">
        <v>4458809</v>
      </c>
      <c r="H11" s="35">
        <v>3851165</v>
      </c>
      <c r="I11" s="12">
        <v>7562663</v>
      </c>
      <c r="J11" s="10">
        <v>1555103</v>
      </c>
      <c r="K11" s="162">
        <v>1793438</v>
      </c>
      <c r="M11" s="77">
        <f t="shared" si="6"/>
        <v>0.14792255221896117</v>
      </c>
      <c r="N11" s="18">
        <f t="shared" si="7"/>
        <v>0.14872360693639858</v>
      </c>
      <c r="O11" s="18">
        <f t="shared" si="8"/>
        <v>0.12867840865445113</v>
      </c>
      <c r="P11" s="37">
        <f t="shared" si="9"/>
        <v>0.12555276228026635</v>
      </c>
      <c r="Q11" s="37">
        <f t="shared" si="10"/>
        <v>0.1416729949346319</v>
      </c>
      <c r="R11" s="37">
        <f t="shared" si="11"/>
        <v>0.13644393517635411</v>
      </c>
      <c r="S11" s="19">
        <f t="shared" si="12"/>
        <v>0.13914109451057943</v>
      </c>
      <c r="T11" s="96">
        <f t="shared" si="13"/>
        <v>0.13834665435892984</v>
      </c>
      <c r="U11" s="78">
        <f t="shared" si="14"/>
        <v>0.1315703833081848</v>
      </c>
      <c r="W11" s="146">
        <f t="shared" si="15"/>
        <v>0.15325994483966657</v>
      </c>
      <c r="X11" s="104">
        <f t="shared" si="16"/>
        <v>-0.67762710507450474</v>
      </c>
    </row>
    <row r="12" spans="1:27" ht="20.100000000000001" customHeight="1" x14ac:dyDescent="0.25">
      <c r="A12" s="24"/>
      <c r="B12" t="s">
        <v>68</v>
      </c>
      <c r="C12" s="10">
        <v>1961496</v>
      </c>
      <c r="D12" s="11">
        <v>2497849</v>
      </c>
      <c r="E12" s="11">
        <v>2289818</v>
      </c>
      <c r="F12" s="35">
        <v>1914368</v>
      </c>
      <c r="G12" s="35">
        <v>1185395</v>
      </c>
      <c r="H12" s="35">
        <v>997003</v>
      </c>
      <c r="I12" s="12">
        <v>1962886</v>
      </c>
      <c r="J12" s="10">
        <v>343448</v>
      </c>
      <c r="K12" s="162">
        <v>702579</v>
      </c>
      <c r="M12" s="77">
        <f t="shared" si="6"/>
        <v>4.0820286527155275E-2</v>
      </c>
      <c r="N12" s="18">
        <f t="shared" si="7"/>
        <v>4.7574800325653768E-2</v>
      </c>
      <c r="O12" s="18">
        <f t="shared" si="8"/>
        <v>4.3750878669629123E-2</v>
      </c>
      <c r="P12" s="37">
        <f t="shared" si="9"/>
        <v>3.4534972881998333E-2</v>
      </c>
      <c r="Q12" s="37">
        <f t="shared" si="10"/>
        <v>3.7664421111229029E-2</v>
      </c>
      <c r="R12" s="37">
        <f t="shared" si="11"/>
        <v>3.5323080860630636E-2</v>
      </c>
      <c r="S12" s="19">
        <f t="shared" si="12"/>
        <v>3.611401254286925E-2</v>
      </c>
      <c r="T12" s="96">
        <f t="shared" si="13"/>
        <v>3.0554170203687944E-2</v>
      </c>
      <c r="U12" s="78">
        <f t="shared" si="14"/>
        <v>5.1542672974633733E-2</v>
      </c>
      <c r="W12" s="146">
        <f t="shared" si="15"/>
        <v>1.0456633900910763</v>
      </c>
      <c r="X12" s="104">
        <f t="shared" si="16"/>
        <v>2.0988502770945789</v>
      </c>
    </row>
    <row r="13" spans="1:27" ht="20.100000000000001" customHeight="1" x14ac:dyDescent="0.25">
      <c r="A13" s="24"/>
      <c r="B13" s="144" t="s">
        <v>84</v>
      </c>
      <c r="C13" s="10"/>
      <c r="D13" s="11"/>
      <c r="E13" s="11"/>
      <c r="F13" s="35">
        <v>0</v>
      </c>
      <c r="G13" s="35">
        <v>0</v>
      </c>
      <c r="H13" s="35">
        <v>6760</v>
      </c>
      <c r="I13" s="12">
        <v>5688</v>
      </c>
      <c r="J13" s="10">
        <v>1023</v>
      </c>
      <c r="K13" s="162">
        <v>1063</v>
      </c>
      <c r="M13" s="77">
        <f t="shared" si="6"/>
        <v>0</v>
      </c>
      <c r="N13" s="18">
        <f t="shared" si="7"/>
        <v>0</v>
      </c>
      <c r="O13" s="18">
        <f t="shared" si="8"/>
        <v>0</v>
      </c>
      <c r="P13" s="37">
        <f t="shared" si="9"/>
        <v>0</v>
      </c>
      <c r="Q13" s="37">
        <f t="shared" si="10"/>
        <v>0</v>
      </c>
      <c r="R13" s="37">
        <f t="shared" si="11"/>
        <v>2.3950181355308168E-4</v>
      </c>
      <c r="S13" s="19">
        <f t="shared" si="12"/>
        <v>1.0465024629236761E-4</v>
      </c>
      <c r="T13" s="96">
        <f t="shared" si="13"/>
        <v>9.1009166215475895E-5</v>
      </c>
      <c r="U13" s="78">
        <f t="shared" si="14"/>
        <v>7.798391550563803E-5</v>
      </c>
      <c r="W13" s="146">
        <f t="shared" ref="W13:W15" si="17">(K13-J13)/J13</f>
        <v>3.9100684261974585E-2</v>
      </c>
      <c r="X13" s="104">
        <f t="shared" ref="X13:X15" si="18">(U13-T13)*100</f>
        <v>-1.3025250709837865E-3</v>
      </c>
    </row>
    <row r="14" spans="1:27" ht="20.100000000000001" customHeight="1" x14ac:dyDescent="0.25">
      <c r="A14" s="24"/>
      <c r="B14" t="s">
        <v>69</v>
      </c>
      <c r="C14" s="10">
        <v>0</v>
      </c>
      <c r="D14" s="11">
        <v>0</v>
      </c>
      <c r="E14" s="11">
        <v>0</v>
      </c>
      <c r="F14" s="35">
        <v>1164</v>
      </c>
      <c r="G14" s="35">
        <v>537</v>
      </c>
      <c r="H14" s="35">
        <v>0</v>
      </c>
      <c r="I14" s="12">
        <v>0</v>
      </c>
      <c r="J14" s="10">
        <v>0</v>
      </c>
      <c r="K14" s="162">
        <v>0</v>
      </c>
      <c r="M14" s="77">
        <f t="shared" si="6"/>
        <v>0</v>
      </c>
      <c r="N14" s="18">
        <f t="shared" si="7"/>
        <v>0</v>
      </c>
      <c r="O14" s="18">
        <f t="shared" si="8"/>
        <v>0</v>
      </c>
      <c r="P14" s="37">
        <f t="shared" si="9"/>
        <v>2.0998422682914709E-5</v>
      </c>
      <c r="Q14" s="37">
        <f t="shared" si="10"/>
        <v>1.7062493208365133E-5</v>
      </c>
      <c r="R14" s="37">
        <f t="shared" si="11"/>
        <v>0</v>
      </c>
      <c r="S14" s="19">
        <f t="shared" si="12"/>
        <v>0</v>
      </c>
      <c r="T14" s="96">
        <f t="shared" si="13"/>
        <v>0</v>
      </c>
      <c r="U14" s="78">
        <f t="shared" si="14"/>
        <v>0</v>
      </c>
      <c r="W14" s="146"/>
      <c r="X14" s="104">
        <f t="shared" si="18"/>
        <v>0</v>
      </c>
      <c r="AA14" s="1"/>
    </row>
    <row r="15" spans="1:27" ht="20.100000000000001" customHeight="1" thickBot="1" x14ac:dyDescent="0.3">
      <c r="A15" s="24"/>
      <c r="B15" t="s">
        <v>71</v>
      </c>
      <c r="C15" s="10">
        <v>332253</v>
      </c>
      <c r="D15" s="11">
        <v>167925</v>
      </c>
      <c r="E15" s="11">
        <v>139951</v>
      </c>
      <c r="F15" s="35">
        <v>358273</v>
      </c>
      <c r="G15" s="35">
        <v>242963</v>
      </c>
      <c r="H15" s="35">
        <v>216946</v>
      </c>
      <c r="I15" s="12">
        <v>389610</v>
      </c>
      <c r="J15" s="10">
        <v>71126</v>
      </c>
      <c r="K15" s="162">
        <v>124678</v>
      </c>
      <c r="M15" s="77">
        <f t="shared" ref="M15" si="19">C15/$C$7</f>
        <v>6.9144482881978459E-3</v>
      </c>
      <c r="N15" s="18">
        <f t="shared" ref="N15" si="20">D15/$D$7</f>
        <v>3.1983511992459946E-3</v>
      </c>
      <c r="O15" s="18">
        <f t="shared" ref="O15" si="21">E15/$E$7</f>
        <v>2.6740025716861624E-3</v>
      </c>
      <c r="P15" s="37">
        <f t="shared" ref="P15" si="22">F15/$F$7</f>
        <v>6.4632026545325613E-3</v>
      </c>
      <c r="Q15" s="37">
        <f t="shared" si="10"/>
        <v>7.7198408517393262E-3</v>
      </c>
      <c r="R15" s="37">
        <f t="shared" ref="R15" si="23">H15/$H$7</f>
        <v>7.6862367519359258E-3</v>
      </c>
      <c r="S15" s="19">
        <f t="shared" ref="S15" si="24">I15/$I$7</f>
        <v>7.1682106993617E-3</v>
      </c>
      <c r="T15" s="96">
        <f t="shared" ref="T15" si="25">J15/$J$7</f>
        <v>6.327583534938357E-3</v>
      </c>
      <c r="U15" s="78">
        <f t="shared" ref="U15" si="26">K15/$K$7</f>
        <v>9.1466402797854545E-3</v>
      </c>
      <c r="W15" s="146">
        <f t="shared" si="17"/>
        <v>0.75291735792818382</v>
      </c>
      <c r="X15" s="104">
        <f t="shared" si="18"/>
        <v>0.28190567448470977</v>
      </c>
    </row>
    <row r="16" spans="1:27" ht="20.100000000000001" customHeight="1" thickBot="1" x14ac:dyDescent="0.3">
      <c r="A16" s="5" t="s">
        <v>36</v>
      </c>
      <c r="B16" s="6"/>
      <c r="C16" s="13">
        <v>99111299</v>
      </c>
      <c r="D16" s="14">
        <v>102528037</v>
      </c>
      <c r="E16" s="14">
        <v>96652690</v>
      </c>
      <c r="F16" s="36">
        <v>98257557</v>
      </c>
      <c r="G16" s="36">
        <v>107253502</v>
      </c>
      <c r="H16" s="36">
        <v>109018970</v>
      </c>
      <c r="I16" s="15">
        <v>100918888</v>
      </c>
      <c r="J16" s="13">
        <v>25124644</v>
      </c>
      <c r="K16" s="161">
        <v>23264891</v>
      </c>
      <c r="L16" s="1"/>
      <c r="M16" s="135">
        <f>C16/C25</f>
        <v>0.67347841756920779</v>
      </c>
      <c r="N16" s="21">
        <f>D16/D25</f>
        <v>0.6613361573415989</v>
      </c>
      <c r="O16" s="21">
        <f>E16/E25</f>
        <v>0.64871784704210611</v>
      </c>
      <c r="P16" s="21">
        <f>F16/F25</f>
        <v>0.63932182287298811</v>
      </c>
      <c r="Q16" s="263">
        <f>G16/G25</f>
        <v>0.77313170947384202</v>
      </c>
      <c r="R16" s="263">
        <f>H16/H25</f>
        <v>0.79434285271862726</v>
      </c>
      <c r="S16" s="22">
        <f>I16/I25</f>
        <v>0.64995170648465483</v>
      </c>
      <c r="T16" s="20">
        <f>J16/J25</f>
        <v>0.69089667146703437</v>
      </c>
      <c r="U16" s="235">
        <f>K16/K25</f>
        <v>0.63055479297473294</v>
      </c>
      <c r="V16" s="1"/>
      <c r="W16" s="343">
        <f t="shared" si="4"/>
        <v>-7.4021068716436336E-2</v>
      </c>
      <c r="X16" s="81">
        <f t="shared" si="5"/>
        <v>-6.0341878492301433</v>
      </c>
      <c r="AA16" s="26"/>
    </row>
    <row r="17" spans="1:27" ht="20.100000000000001" customHeight="1" x14ac:dyDescent="0.25">
      <c r="A17" s="24"/>
      <c r="B17" t="s">
        <v>65</v>
      </c>
      <c r="C17" s="10">
        <v>51767055</v>
      </c>
      <c r="D17" s="11">
        <v>55509298</v>
      </c>
      <c r="E17" s="11">
        <v>53008030</v>
      </c>
      <c r="F17" s="35">
        <v>56579396</v>
      </c>
      <c r="G17" s="35">
        <v>63218136</v>
      </c>
      <c r="H17" s="35">
        <v>63138177</v>
      </c>
      <c r="I17" s="12">
        <v>57764070</v>
      </c>
      <c r="J17" s="10">
        <v>15017986</v>
      </c>
      <c r="K17" s="162">
        <v>13733133</v>
      </c>
      <c r="M17" s="77">
        <f t="shared" ref="M17" si="27">C17/$C$16</f>
        <v>0.5223123450334356</v>
      </c>
      <c r="N17" s="18">
        <f t="shared" ref="N17" si="28">D17/$D$16</f>
        <v>0.54140603511213226</v>
      </c>
      <c r="O17" s="18">
        <f t="shared" ref="O17" si="29">E17/$E$16</f>
        <v>0.54843822763753391</v>
      </c>
      <c r="P17" s="37">
        <f>F17/$F$16</f>
        <v>0.57582742465294556</v>
      </c>
      <c r="Q17" s="37">
        <f>G17/$G$16</f>
        <v>0.58942724313095152</v>
      </c>
      <c r="R17" s="37">
        <f>H17/$H$16</f>
        <v>0.57914853717660331</v>
      </c>
      <c r="S17" s="19">
        <f t="shared" ref="S17" si="30">I17/$I$16</f>
        <v>0.57238115822282942</v>
      </c>
      <c r="T17" s="96">
        <f>J17/$J$16</f>
        <v>0.59773925552935203</v>
      </c>
      <c r="U17" s="78">
        <f>K17/$K$16</f>
        <v>0.59029431945329125</v>
      </c>
      <c r="W17" s="146">
        <f t="shared" si="4"/>
        <v>-8.5554281379673677E-2</v>
      </c>
      <c r="X17" s="104">
        <f t="shared" si="5"/>
        <v>-0.74449360760607819</v>
      </c>
      <c r="AA17" s="2"/>
    </row>
    <row r="18" spans="1:27" ht="20.100000000000001" customHeight="1" x14ac:dyDescent="0.25">
      <c r="A18" s="24"/>
      <c r="B18" t="s">
        <v>66</v>
      </c>
      <c r="C18" s="10">
        <v>56768</v>
      </c>
      <c r="D18" s="11">
        <v>44015</v>
      </c>
      <c r="E18" s="11">
        <v>22043</v>
      </c>
      <c r="F18" s="35">
        <v>50944</v>
      </c>
      <c r="G18" s="35">
        <v>44500</v>
      </c>
      <c r="H18" s="35">
        <v>23703</v>
      </c>
      <c r="I18" s="12">
        <v>293466</v>
      </c>
      <c r="J18" s="10">
        <v>66729</v>
      </c>
      <c r="K18" s="162">
        <v>44037</v>
      </c>
      <c r="M18" s="77">
        <f t="shared" ref="M18:M24" si="31">C18/$C$16</f>
        <v>5.7277021462507521E-4</v>
      </c>
      <c r="N18" s="18">
        <f t="shared" ref="N18:N24" si="32">D18/$D$16</f>
        <v>4.2929720774815964E-4</v>
      </c>
      <c r="O18" s="18">
        <f t="shared" ref="O18:O24" si="33">E18/$E$16</f>
        <v>2.2806400939280635E-4</v>
      </c>
      <c r="P18" s="37">
        <f t="shared" ref="P18:P23" si="34">F18/$F$16</f>
        <v>5.1847411594000857E-4</v>
      </c>
      <c r="Q18" s="37">
        <f t="shared" ref="Q18:Q24" si="35">G18/$G$16</f>
        <v>4.1490486716228622E-4</v>
      </c>
      <c r="R18" s="37">
        <f t="shared" ref="R18:R23" si="36">H18/$H$16</f>
        <v>2.1742087638509152E-4</v>
      </c>
      <c r="S18" s="19">
        <f t="shared" ref="S18:S24" si="37">I18/$I$16</f>
        <v>2.9079392947730458E-3</v>
      </c>
      <c r="T18" s="96">
        <f t="shared" ref="T18:T23" si="38">J18/$J$16</f>
        <v>2.6559182291299331E-3</v>
      </c>
      <c r="U18" s="78">
        <f t="shared" ref="U18:U23" si="39">K18/$K$16</f>
        <v>1.8928521951811423E-3</v>
      </c>
      <c r="W18" s="146">
        <f t="shared" ref="W18:W24" si="40">(K18-J18)/J18</f>
        <v>-0.34006204199073864</v>
      </c>
      <c r="X18" s="104">
        <f t="shared" ref="X18:X24" si="41">(U18-T18)*100</f>
        <v>-7.6306603394879075E-2</v>
      </c>
      <c r="AA18" s="2"/>
    </row>
    <row r="19" spans="1:27" ht="20.100000000000001" customHeight="1" x14ac:dyDescent="0.25">
      <c r="A19" s="24"/>
      <c r="B19" t="s">
        <v>73</v>
      </c>
      <c r="C19" s="10">
        <v>0</v>
      </c>
      <c r="D19" s="11">
        <v>0</v>
      </c>
      <c r="E19" s="11">
        <v>0</v>
      </c>
      <c r="F19" s="35">
        <v>194</v>
      </c>
      <c r="G19" s="35">
        <v>2024</v>
      </c>
      <c r="H19" s="35">
        <v>142</v>
      </c>
      <c r="I19" s="12">
        <v>0</v>
      </c>
      <c r="J19" s="10">
        <v>0</v>
      </c>
      <c r="K19" s="162">
        <v>0</v>
      </c>
      <c r="M19" s="77">
        <f t="shared" si="31"/>
        <v>0</v>
      </c>
      <c r="N19" s="18">
        <f t="shared" si="32"/>
        <v>0</v>
      </c>
      <c r="O19" s="18">
        <f t="shared" si="33"/>
        <v>0</v>
      </c>
      <c r="P19" s="37">
        <f t="shared" si="34"/>
        <v>1.9744028441496871E-6</v>
      </c>
      <c r="Q19" s="37">
        <f t="shared" si="35"/>
        <v>1.8871178677223986E-5</v>
      </c>
      <c r="R19" s="37">
        <f t="shared" si="36"/>
        <v>1.3025256063233766E-6</v>
      </c>
      <c r="S19" s="19">
        <f t="shared" si="37"/>
        <v>0</v>
      </c>
      <c r="T19" s="96">
        <f t="shared" si="38"/>
        <v>0</v>
      </c>
      <c r="U19" s="78">
        <f t="shared" si="39"/>
        <v>0</v>
      </c>
      <c r="W19" s="146"/>
      <c r="X19" s="104">
        <f t="shared" ref="X19:X23" si="42">(U19-T19)*100</f>
        <v>0</v>
      </c>
      <c r="AA19" s="26"/>
    </row>
    <row r="20" spans="1:27" ht="20.100000000000001" customHeight="1" x14ac:dyDescent="0.25">
      <c r="A20" s="24"/>
      <c r="B20" t="s">
        <v>67</v>
      </c>
      <c r="C20" s="10">
        <v>17693535</v>
      </c>
      <c r="D20" s="11">
        <v>18328384</v>
      </c>
      <c r="E20" s="11">
        <v>17414147</v>
      </c>
      <c r="F20" s="35">
        <v>16488232</v>
      </c>
      <c r="G20" s="35">
        <v>17117968</v>
      </c>
      <c r="H20" s="35">
        <v>18014020</v>
      </c>
      <c r="I20" s="12">
        <v>16934596</v>
      </c>
      <c r="J20" s="10">
        <v>3613026</v>
      </c>
      <c r="K20" s="162">
        <v>3310386</v>
      </c>
      <c r="M20" s="77">
        <f t="shared" si="31"/>
        <v>0.17852187569451591</v>
      </c>
      <c r="N20" s="18">
        <f t="shared" si="32"/>
        <v>0.1787646046515062</v>
      </c>
      <c r="O20" s="18">
        <f t="shared" si="33"/>
        <v>0.18017239871958038</v>
      </c>
      <c r="P20" s="37">
        <f t="shared" si="34"/>
        <v>0.16780624822577259</v>
      </c>
      <c r="Q20" s="37">
        <f t="shared" si="35"/>
        <v>0.15960288177816329</v>
      </c>
      <c r="R20" s="37">
        <f t="shared" si="36"/>
        <v>0.16523748114662981</v>
      </c>
      <c r="S20" s="19">
        <f t="shared" si="37"/>
        <v>0.16780402891478552</v>
      </c>
      <c r="T20" s="96">
        <f t="shared" si="38"/>
        <v>0.14380406743275645</v>
      </c>
      <c r="U20" s="78">
        <f t="shared" si="39"/>
        <v>0.14229105994951793</v>
      </c>
      <c r="W20" s="146">
        <f t="shared" ref="W19:W23" si="43">(K20-J20)/J20</f>
        <v>-8.3763582105415235E-2</v>
      </c>
      <c r="X20" s="104">
        <f t="shared" si="42"/>
        <v>-0.15130074832385154</v>
      </c>
      <c r="AA20" s="2"/>
    </row>
    <row r="21" spans="1:27" ht="20.100000000000001" customHeight="1" x14ac:dyDescent="0.25">
      <c r="A21" s="24"/>
      <c r="B21" t="s">
        <v>68</v>
      </c>
      <c r="C21" s="10">
        <v>3892493</v>
      </c>
      <c r="D21" s="11">
        <v>4365663</v>
      </c>
      <c r="E21" s="11">
        <v>3695987</v>
      </c>
      <c r="F21" s="35">
        <v>3292943</v>
      </c>
      <c r="G21" s="35">
        <v>3731330</v>
      </c>
      <c r="H21" s="35">
        <v>4102757</v>
      </c>
      <c r="I21" s="12">
        <v>3617074</v>
      </c>
      <c r="J21" s="10">
        <v>812537</v>
      </c>
      <c r="K21" s="162">
        <v>755682</v>
      </c>
      <c r="M21" s="77">
        <f t="shared" si="31"/>
        <v>3.9273958058001039E-2</v>
      </c>
      <c r="N21" s="18">
        <f t="shared" si="32"/>
        <v>4.2580187115062E-2</v>
      </c>
      <c r="O21" s="18">
        <f t="shared" si="33"/>
        <v>3.823987723466362E-2</v>
      </c>
      <c r="P21" s="37">
        <f t="shared" si="34"/>
        <v>3.3513381571251562E-2</v>
      </c>
      <c r="Q21" s="37">
        <f t="shared" si="35"/>
        <v>3.4789819730082099E-2</v>
      </c>
      <c r="R21" s="37">
        <f t="shared" si="36"/>
        <v>3.7633422880439985E-2</v>
      </c>
      <c r="S21" s="19">
        <f t="shared" si="37"/>
        <v>3.5841397697525167E-2</v>
      </c>
      <c r="T21" s="96">
        <f t="shared" si="38"/>
        <v>3.2340239328366202E-2</v>
      </c>
      <c r="U21" s="78">
        <f t="shared" si="39"/>
        <v>3.248164799052787E-2</v>
      </c>
      <c r="W21" s="146">
        <f t="shared" si="43"/>
        <v>-6.9972198189128615E-2</v>
      </c>
      <c r="X21" s="104">
        <f t="shared" si="42"/>
        <v>1.4140866216166836E-2</v>
      </c>
      <c r="AA21" s="2"/>
    </row>
    <row r="22" spans="1:27" ht="20.100000000000001" customHeight="1" x14ac:dyDescent="0.25">
      <c r="A22" s="24"/>
      <c r="B22" t="s">
        <v>84</v>
      </c>
      <c r="C22" s="10"/>
      <c r="D22" s="11"/>
      <c r="E22" s="11"/>
      <c r="F22" s="35">
        <v>0</v>
      </c>
      <c r="G22" s="35">
        <v>0</v>
      </c>
      <c r="H22" s="35">
        <v>14358</v>
      </c>
      <c r="I22" s="12">
        <v>18889</v>
      </c>
      <c r="J22" s="10">
        <v>3643</v>
      </c>
      <c r="K22" s="162">
        <v>2791</v>
      </c>
      <c r="M22" s="77">
        <f t="shared" si="31"/>
        <v>0</v>
      </c>
      <c r="N22" s="18">
        <f t="shared" si="32"/>
        <v>0</v>
      </c>
      <c r="O22" s="18">
        <f t="shared" si="33"/>
        <v>0</v>
      </c>
      <c r="P22" s="37">
        <f t="shared" si="34"/>
        <v>0</v>
      </c>
      <c r="Q22" s="37">
        <f t="shared" si="35"/>
        <v>0</v>
      </c>
      <c r="R22" s="37">
        <f t="shared" si="36"/>
        <v>1.3170184968726086E-4</v>
      </c>
      <c r="S22" s="19">
        <f t="shared" si="37"/>
        <v>1.8717011626208168E-4</v>
      </c>
      <c r="T22" s="96">
        <f t="shared" si="38"/>
        <v>1.449970793616021E-4</v>
      </c>
      <c r="U22" s="78">
        <f t="shared" si="39"/>
        <v>1.1996617564208661E-4</v>
      </c>
      <c r="W22" s="146">
        <f t="shared" si="43"/>
        <v>-0.23387318144386496</v>
      </c>
      <c r="X22" s="104">
        <f t="shared" si="42"/>
        <v>-2.5030903719515489E-3</v>
      </c>
      <c r="AA22" s="2"/>
    </row>
    <row r="23" spans="1:27" ht="20.100000000000001" customHeight="1" x14ac:dyDescent="0.25">
      <c r="A23" s="24"/>
      <c r="B23" t="s">
        <v>69</v>
      </c>
      <c r="C23" s="10">
        <v>0</v>
      </c>
      <c r="D23" s="11">
        <v>0</v>
      </c>
      <c r="E23" s="11">
        <v>266</v>
      </c>
      <c r="F23" s="35">
        <v>221</v>
      </c>
      <c r="G23" s="35">
        <v>39</v>
      </c>
      <c r="H23" s="35">
        <v>1021</v>
      </c>
      <c r="I23" s="12">
        <v>1182</v>
      </c>
      <c r="J23" s="10">
        <v>218</v>
      </c>
      <c r="K23" s="162">
        <v>111</v>
      </c>
      <c r="M23" s="77">
        <f t="shared" si="31"/>
        <v>0</v>
      </c>
      <c r="N23" s="18">
        <f t="shared" si="32"/>
        <v>0</v>
      </c>
      <c r="O23" s="18">
        <f t="shared" si="33"/>
        <v>2.7521220568201463E-6</v>
      </c>
      <c r="P23" s="37">
        <f t="shared" si="34"/>
        <v>2.2491908688509322E-6</v>
      </c>
      <c r="Q23" s="37">
        <f t="shared" si="35"/>
        <v>3.6362449032200366E-7</v>
      </c>
      <c r="R23" s="37">
        <f t="shared" si="36"/>
        <v>9.3653425637758274E-6</v>
      </c>
      <c r="S23" s="19">
        <f t="shared" si="37"/>
        <v>1.1712376378939094E-5</v>
      </c>
      <c r="T23" s="96">
        <f t="shared" si="38"/>
        <v>8.6767398574881302E-6</v>
      </c>
      <c r="U23" s="78">
        <f t="shared" si="39"/>
        <v>4.7711377629063468E-6</v>
      </c>
      <c r="W23" s="146">
        <f t="shared" si="43"/>
        <v>-0.49082568807339449</v>
      </c>
      <c r="X23" s="104">
        <f t="shared" si="42"/>
        <v>-3.9056020945817831E-4</v>
      </c>
      <c r="AA23" s="26"/>
    </row>
    <row r="24" spans="1:27" ht="20.100000000000001" customHeight="1" thickBot="1" x14ac:dyDescent="0.3">
      <c r="A24" s="24"/>
      <c r="B24" t="s">
        <v>71</v>
      </c>
      <c r="C24" s="32">
        <v>25701448</v>
      </c>
      <c r="D24" s="33">
        <v>24280677</v>
      </c>
      <c r="E24" s="33">
        <v>22512217</v>
      </c>
      <c r="F24" s="35">
        <v>21845627</v>
      </c>
      <c r="G24" s="35">
        <v>23139505</v>
      </c>
      <c r="H24" s="35">
        <v>23724792</v>
      </c>
      <c r="I24" s="12">
        <v>22289611</v>
      </c>
      <c r="J24" s="10">
        <v>5610505</v>
      </c>
      <c r="K24" s="162">
        <v>5418751</v>
      </c>
      <c r="M24" s="77">
        <f t="shared" si="31"/>
        <v>0.25931905099942237</v>
      </c>
      <c r="N24" s="18">
        <f t="shared" si="32"/>
        <v>0.23681987591355133</v>
      </c>
      <c r="O24" s="18">
        <f t="shared" si="33"/>
        <v>0.23291868027677243</v>
      </c>
      <c r="P24" s="37">
        <f>F24/$F$16</f>
        <v>0.2223302478403773</v>
      </c>
      <c r="Q24" s="37">
        <f t="shared" si="35"/>
        <v>0.21574591569047322</v>
      </c>
      <c r="R24" s="37">
        <f>H24/$H$16</f>
        <v>0.21762076820208445</v>
      </c>
      <c r="S24" s="19">
        <f t="shared" si="37"/>
        <v>0.22086659337744585</v>
      </c>
      <c r="T24" s="96">
        <f>J24/$J$16</f>
        <v>0.22330684566117634</v>
      </c>
      <c r="U24" s="78">
        <f>K24/$K$16</f>
        <v>0.23291538309807683</v>
      </c>
      <c r="W24" s="146">
        <f t="shared" si="40"/>
        <v>-3.4177672063388231E-2</v>
      </c>
      <c r="X24" s="104">
        <f t="shared" si="41"/>
        <v>0.96085374369004883</v>
      </c>
    </row>
    <row r="25" spans="1:27" ht="20.100000000000001" customHeight="1" thickBot="1" x14ac:dyDescent="0.3">
      <c r="A25" s="74" t="s">
        <v>21</v>
      </c>
      <c r="B25" s="100"/>
      <c r="C25" s="143">
        <f t="shared" ref="C25:E26" si="44">C7+C16</f>
        <v>147163289</v>
      </c>
      <c r="D25" s="84">
        <f t="shared" si="44"/>
        <v>155031652</v>
      </c>
      <c r="E25" s="84">
        <f t="shared" si="44"/>
        <v>148990336</v>
      </c>
      <c r="F25" s="84">
        <v>153690291</v>
      </c>
      <c r="G25" s="350">
        <f t="shared" ref="G25:K26" si="45">G7+G16</f>
        <v>138726042</v>
      </c>
      <c r="H25" s="350">
        <f t="shared" si="45"/>
        <v>137244226</v>
      </c>
      <c r="I25" s="349">
        <f t="shared" si="45"/>
        <v>155271364</v>
      </c>
      <c r="J25" s="174">
        <f t="shared" si="45"/>
        <v>36365270</v>
      </c>
      <c r="K25" s="170">
        <f t="shared" si="45"/>
        <v>36895907</v>
      </c>
      <c r="M25" s="147">
        <f t="shared" ref="M25:U25" si="46">M7+M16</f>
        <v>1</v>
      </c>
      <c r="N25" s="150">
        <f t="shared" si="46"/>
        <v>1</v>
      </c>
      <c r="O25" s="150">
        <f t="shared" si="46"/>
        <v>1</v>
      </c>
      <c r="P25" s="150">
        <f t="shared" si="46"/>
        <v>1.0000000065065919</v>
      </c>
      <c r="Q25" s="150">
        <f t="shared" si="46"/>
        <v>1</v>
      </c>
      <c r="R25" s="150">
        <f t="shared" si="46"/>
        <v>1</v>
      </c>
      <c r="S25" s="151">
        <f t="shared" si="46"/>
        <v>1</v>
      </c>
      <c r="T25" s="238">
        <f t="shared" si="46"/>
        <v>1</v>
      </c>
      <c r="U25" s="178">
        <f t="shared" si="46"/>
        <v>1</v>
      </c>
      <c r="W25" s="241">
        <f t="shared" si="4"/>
        <v>1.4591861960601421E-2</v>
      </c>
      <c r="X25" s="240">
        <f t="shared" si="5"/>
        <v>0</v>
      </c>
      <c r="AA25" s="1"/>
    </row>
    <row r="26" spans="1:27" ht="20.100000000000001" customHeight="1" x14ac:dyDescent="0.25">
      <c r="A26" s="24"/>
      <c r="B26" t="s">
        <v>65</v>
      </c>
      <c r="C26" s="10">
        <f t="shared" si="44"/>
        <v>84387165</v>
      </c>
      <c r="D26" s="11">
        <f t="shared" si="44"/>
        <v>90262204</v>
      </c>
      <c r="E26" s="11">
        <f t="shared" si="44"/>
        <v>88356524</v>
      </c>
      <c r="F26" s="11">
        <f t="shared" ref="F26:H26" si="47">F8+F17</f>
        <v>93960729</v>
      </c>
      <c r="G26" s="11">
        <f t="shared" ref="G26" si="48">G8+G17</f>
        <v>84104245</v>
      </c>
      <c r="H26" s="11">
        <f t="shared" si="47"/>
        <v>81668493</v>
      </c>
      <c r="I26" s="12">
        <f t="shared" si="45"/>
        <v>93900863</v>
      </c>
      <c r="J26" s="10">
        <f t="shared" si="45"/>
        <v>22896567</v>
      </c>
      <c r="K26" s="162">
        <f t="shared" si="45"/>
        <v>22987989</v>
      </c>
      <c r="L26" s="2"/>
      <c r="M26" s="77">
        <f t="shared" ref="M26:M33" si="49">C26/$C$25</f>
        <v>0.57342538056484993</v>
      </c>
      <c r="N26" s="18">
        <f t="shared" ref="N26:N33" si="50">D26/$D$25</f>
        <v>0.58221790734707513</v>
      </c>
      <c r="O26" s="18">
        <f t="shared" ref="O26:O33" si="51">E26/$E$25</f>
        <v>0.59303526907946569</v>
      </c>
      <c r="P26" s="37">
        <f>F26/$F$25</f>
        <v>0.61136411668320678</v>
      </c>
      <c r="Q26" s="37">
        <f>G26/$G$25</f>
        <v>0.60626140404121098</v>
      </c>
      <c r="R26" s="37">
        <f>H26/$H$25</f>
        <v>0.59505959106796957</v>
      </c>
      <c r="S26" s="19">
        <f t="shared" ref="S26:S33" si="52">I26/$I$25</f>
        <v>0.60475325636992538</v>
      </c>
      <c r="T26" s="96">
        <f t="shared" ref="T26:T33" si="53">J26/$J$25</f>
        <v>0.62962730649325582</v>
      </c>
      <c r="U26" s="78">
        <f t="shared" ref="U26:U33" si="54">K26/$K$25</f>
        <v>0.62304984127372176</v>
      </c>
      <c r="W26" s="107">
        <f t="shared" si="4"/>
        <v>3.9928256493648156E-3</v>
      </c>
      <c r="X26" s="108">
        <f t="shared" si="5"/>
        <v>-0.65774652195340622</v>
      </c>
    </row>
    <row r="27" spans="1:27" ht="20.100000000000001" customHeight="1" x14ac:dyDescent="0.25">
      <c r="A27" s="24"/>
      <c r="B27" t="s">
        <v>66</v>
      </c>
      <c r="C27" s="10">
        <f t="shared" ref="C27:E27" si="55">C9+C18</f>
        <v>6052924</v>
      </c>
      <c r="D27" s="11">
        <f t="shared" si="55"/>
        <v>7273550</v>
      </c>
      <c r="E27" s="11">
        <f t="shared" si="55"/>
        <v>7775921</v>
      </c>
      <c r="F27" s="11">
        <f t="shared" ref="F27:H27" si="56">F9+F18</f>
        <v>8824868</v>
      </c>
      <c r="G27" s="11">
        <f t="shared" ref="G27" si="57">G9+G18</f>
        <v>4705754</v>
      </c>
      <c r="H27" s="11">
        <f t="shared" si="56"/>
        <v>4619775</v>
      </c>
      <c r="I27" s="12">
        <f t="shared" ref="I27:K27" si="58">I9+I18</f>
        <v>8572773</v>
      </c>
      <c r="J27" s="10">
        <f t="shared" si="58"/>
        <v>1451358</v>
      </c>
      <c r="K27" s="162">
        <f t="shared" si="58"/>
        <v>1795470</v>
      </c>
      <c r="L27" s="2"/>
      <c r="M27" s="77">
        <f t="shared" ref="M27:M32" si="59">C27/$C$25</f>
        <v>4.1130665406642279E-2</v>
      </c>
      <c r="N27" s="18">
        <f t="shared" ref="N27:N32" si="60">D27/$D$25</f>
        <v>4.691654837039342E-2</v>
      </c>
      <c r="O27" s="18">
        <f t="shared" ref="O27:O32" si="61">E27/$E$25</f>
        <v>5.2190774306328166E-2</v>
      </c>
      <c r="P27" s="37">
        <f t="shared" ref="P27:P33" si="62">F27/$F$25</f>
        <v>5.7419814502140544E-2</v>
      </c>
      <c r="Q27" s="37">
        <f t="shared" ref="Q27:Q33" si="63">G27/$G$25</f>
        <v>3.3921201327145198E-2</v>
      </c>
      <c r="R27" s="37">
        <f t="shared" ref="R27:R32" si="64">H27/$H$25</f>
        <v>3.3660978932549046E-2</v>
      </c>
      <c r="S27" s="19">
        <f t="shared" ref="S27:S32" si="65">I27/$I$25</f>
        <v>5.5211552079879968E-2</v>
      </c>
      <c r="T27" s="96">
        <f t="shared" ref="T27:T32" si="66">J27/$J$25</f>
        <v>3.9910552018450569E-2</v>
      </c>
      <c r="U27" s="78">
        <f t="shared" ref="U27:U32" si="67">K27/$K$25</f>
        <v>4.8663121359233695E-2</v>
      </c>
      <c r="W27" s="146">
        <f t="shared" ref="W27:W32" si="68">(K27-J27)/J27</f>
        <v>0.23709656749058469</v>
      </c>
      <c r="X27" s="104">
        <f t="shared" ref="X27:X32" si="69">(U27-T27)*100</f>
        <v>0.87525693407831251</v>
      </c>
    </row>
    <row r="28" spans="1:27" ht="20.100000000000001" customHeight="1" x14ac:dyDescent="0.25">
      <c r="A28" s="24"/>
      <c r="B28" t="s">
        <v>73</v>
      </c>
      <c r="C28" s="10">
        <f t="shared" ref="C28:E28" si="70">C10+C19</f>
        <v>34002</v>
      </c>
      <c r="D28" s="11">
        <f t="shared" si="70"/>
        <v>46873</v>
      </c>
      <c r="E28" s="11">
        <f t="shared" si="70"/>
        <v>70780</v>
      </c>
      <c r="F28" s="11">
        <f t="shared" ref="F28:H28" si="71">F10+F19</f>
        <v>44134</v>
      </c>
      <c r="G28" s="11">
        <f t="shared" ref="G28" si="72">G10+G19</f>
        <v>39497</v>
      </c>
      <c r="H28" s="11">
        <f t="shared" si="71"/>
        <v>27136</v>
      </c>
      <c r="I28" s="12">
        <f t="shared" ref="I28:K28" si="73">I10+I19</f>
        <v>15529</v>
      </c>
      <c r="J28" s="10">
        <f t="shared" si="73"/>
        <v>6716</v>
      </c>
      <c r="K28" s="162">
        <f t="shared" si="73"/>
        <v>2969</v>
      </c>
      <c r="L28" s="2"/>
      <c r="M28" s="77">
        <f t="shared" si="59"/>
        <v>2.3104947049668072E-4</v>
      </c>
      <c r="N28" s="18">
        <f t="shared" si="60"/>
        <v>3.0234471087233205E-4</v>
      </c>
      <c r="O28" s="18">
        <f t="shared" si="61"/>
        <v>4.7506436927560188E-4</v>
      </c>
      <c r="P28" s="37">
        <f t="shared" si="62"/>
        <v>2.8716192618829774E-4</v>
      </c>
      <c r="Q28" s="37">
        <f t="shared" si="63"/>
        <v>2.8471222439979942E-4</v>
      </c>
      <c r="R28" s="37">
        <f t="shared" si="64"/>
        <v>1.9772052195478153E-4</v>
      </c>
      <c r="S28" s="19">
        <f t="shared" si="65"/>
        <v>1.0001200221310609E-4</v>
      </c>
      <c r="T28" s="96">
        <f t="shared" si="66"/>
        <v>1.8468170317448488E-4</v>
      </c>
      <c r="U28" s="78">
        <f t="shared" si="67"/>
        <v>8.046963041185029E-5</v>
      </c>
      <c r="W28" s="146">
        <f t="shared" si="68"/>
        <v>-0.55792138177486594</v>
      </c>
      <c r="X28" s="104">
        <f t="shared" si="69"/>
        <v>-1.042120727626346E-2</v>
      </c>
      <c r="AA28" s="1"/>
    </row>
    <row r="29" spans="1:27" ht="20.100000000000001" customHeight="1" x14ac:dyDescent="0.25">
      <c r="A29" s="24"/>
      <c r="B29" t="s">
        <v>67</v>
      </c>
      <c r="C29" s="10">
        <f t="shared" ref="C29:E29" si="74">C11+C20</f>
        <v>24801508</v>
      </c>
      <c r="D29" s="11">
        <f t="shared" si="74"/>
        <v>26136911</v>
      </c>
      <c r="E29" s="11">
        <f t="shared" si="74"/>
        <v>24148872</v>
      </c>
      <c r="F29" s="11">
        <f t="shared" ref="F29:H29" si="75">F11+F20</f>
        <v>23447965</v>
      </c>
      <c r="G29" s="11">
        <f t="shared" ref="G29" si="76">G11+G20</f>
        <v>21576777</v>
      </c>
      <c r="H29" s="11">
        <f t="shared" si="75"/>
        <v>21865185</v>
      </c>
      <c r="I29" s="12">
        <f t="shared" ref="I29:K29" si="77">I11+I20</f>
        <v>24497259</v>
      </c>
      <c r="J29" s="10">
        <f t="shared" si="77"/>
        <v>5168129</v>
      </c>
      <c r="K29" s="162">
        <f t="shared" si="77"/>
        <v>5103824</v>
      </c>
      <c r="L29" s="2"/>
      <c r="M29" s="77">
        <f t="shared" si="59"/>
        <v>0.16853053617196609</v>
      </c>
      <c r="N29" s="18">
        <f t="shared" si="60"/>
        <v>0.16859080492801559</v>
      </c>
      <c r="O29" s="18">
        <f t="shared" si="61"/>
        <v>0.16208347902510939</v>
      </c>
      <c r="P29" s="37">
        <f t="shared" si="62"/>
        <v>0.15256633875460618</v>
      </c>
      <c r="Q29" s="37">
        <f t="shared" si="63"/>
        <v>0.15553515900064388</v>
      </c>
      <c r="R29" s="37">
        <f t="shared" si="64"/>
        <v>0.15931588262226784</v>
      </c>
      <c r="S29" s="19">
        <f t="shared" si="65"/>
        <v>0.15777061763945088</v>
      </c>
      <c r="T29" s="96">
        <f t="shared" si="66"/>
        <v>0.14211716288645732</v>
      </c>
      <c r="U29" s="78">
        <f t="shared" si="67"/>
        <v>0.13833035734830967</v>
      </c>
      <c r="W29" s="146">
        <f t="shared" si="68"/>
        <v>-1.2442607372997076E-2</v>
      </c>
      <c r="X29" s="104">
        <f t="shared" si="69"/>
        <v>-0.37868055381476418</v>
      </c>
    </row>
    <row r="30" spans="1:27" ht="20.100000000000001" customHeight="1" x14ac:dyDescent="0.25">
      <c r="A30" s="24"/>
      <c r="B30" t="s">
        <v>68</v>
      </c>
      <c r="C30" s="10">
        <f t="shared" ref="C30:E30" si="78">C12+C21</f>
        <v>5853989</v>
      </c>
      <c r="D30" s="11">
        <f t="shared" si="78"/>
        <v>6863512</v>
      </c>
      <c r="E30" s="11">
        <f t="shared" si="78"/>
        <v>5985805</v>
      </c>
      <c r="F30" s="11">
        <f t="shared" ref="F30:H30" si="79">F12+F21</f>
        <v>5207311</v>
      </c>
      <c r="G30" s="11">
        <f t="shared" ref="G30" si="80">G12+G21</f>
        <v>4916725</v>
      </c>
      <c r="H30" s="11">
        <f t="shared" si="79"/>
        <v>5099760</v>
      </c>
      <c r="I30" s="12">
        <f t="shared" ref="I30:K30" si="81">I12+I21</f>
        <v>5579960</v>
      </c>
      <c r="J30" s="10">
        <f t="shared" si="81"/>
        <v>1155985</v>
      </c>
      <c r="K30" s="162">
        <f t="shared" si="81"/>
        <v>1458261</v>
      </c>
      <c r="L30" s="2"/>
      <c r="M30" s="77">
        <f t="shared" si="59"/>
        <v>3.9778867676707061E-2</v>
      </c>
      <c r="N30" s="18">
        <f t="shared" si="60"/>
        <v>4.4271682017553424E-2</v>
      </c>
      <c r="O30" s="18">
        <f t="shared" si="61"/>
        <v>4.0175793683692347E-2</v>
      </c>
      <c r="P30" s="37">
        <f t="shared" si="62"/>
        <v>3.3881847487685475E-2</v>
      </c>
      <c r="Q30" s="37">
        <f t="shared" si="63"/>
        <v>3.5441975631367036E-2</v>
      </c>
      <c r="R30" s="37">
        <f t="shared" si="64"/>
        <v>3.7158284531401707E-2</v>
      </c>
      <c r="S30" s="19">
        <f t="shared" si="65"/>
        <v>3.5936826058924815E-2</v>
      </c>
      <c r="T30" s="96">
        <f t="shared" si="66"/>
        <v>3.1788159416938196E-2</v>
      </c>
      <c r="U30" s="78">
        <f t="shared" si="67"/>
        <v>3.9523652311894648E-2</v>
      </c>
      <c r="W30" s="146">
        <f t="shared" si="68"/>
        <v>0.26148782207381582</v>
      </c>
      <c r="X30" s="104">
        <f t="shared" si="69"/>
        <v>0.77354928949564528</v>
      </c>
    </row>
    <row r="31" spans="1:27" ht="20.100000000000001" customHeight="1" x14ac:dyDescent="0.25">
      <c r="A31" s="24"/>
      <c r="B31" t="s">
        <v>84</v>
      </c>
      <c r="C31" s="10">
        <f t="shared" ref="C31:E31" si="82">C13+C22</f>
        <v>0</v>
      </c>
      <c r="D31" s="11">
        <f t="shared" si="82"/>
        <v>0</v>
      </c>
      <c r="E31" s="11">
        <f t="shared" si="82"/>
        <v>0</v>
      </c>
      <c r="F31" s="11">
        <f t="shared" ref="F31:H31" si="83">F13+F22</f>
        <v>0</v>
      </c>
      <c r="G31" s="11">
        <f t="shared" ref="G31" si="84">G13+G22</f>
        <v>0</v>
      </c>
      <c r="H31" s="11">
        <f t="shared" si="83"/>
        <v>21118</v>
      </c>
      <c r="I31" s="12">
        <f t="shared" ref="I31:K31" si="85">I13+I22</f>
        <v>24577</v>
      </c>
      <c r="J31" s="10">
        <f t="shared" si="85"/>
        <v>4666</v>
      </c>
      <c r="K31" s="162">
        <f t="shared" si="85"/>
        <v>3854</v>
      </c>
      <c r="L31" s="2"/>
      <c r="M31" s="77">
        <f t="shared" si="59"/>
        <v>0</v>
      </c>
      <c r="N31" s="18">
        <f t="shared" si="60"/>
        <v>0</v>
      </c>
      <c r="O31" s="18">
        <f t="shared" si="61"/>
        <v>0</v>
      </c>
      <c r="P31" s="37">
        <f t="shared" si="62"/>
        <v>0</v>
      </c>
      <c r="Q31" s="37">
        <f t="shared" si="63"/>
        <v>0</v>
      </c>
      <c r="R31" s="37">
        <f t="shared" si="64"/>
        <v>1.5387168273294061E-4</v>
      </c>
      <c r="S31" s="19">
        <f t="shared" si="65"/>
        <v>1.582841765980751E-4</v>
      </c>
      <c r="T31" s="96">
        <f t="shared" si="66"/>
        <v>1.2830923570758584E-4</v>
      </c>
      <c r="U31" s="78">
        <f t="shared" si="67"/>
        <v>1.0445603085458774E-4</v>
      </c>
      <c r="W31" s="146">
        <f t="shared" si="68"/>
        <v>-0.17402486069438491</v>
      </c>
      <c r="X31" s="104">
        <f t="shared" si="69"/>
        <v>-2.3853204852998093E-3</v>
      </c>
    </row>
    <row r="32" spans="1:27" ht="20.100000000000001" customHeight="1" x14ac:dyDescent="0.25">
      <c r="A32" s="24"/>
      <c r="B32" t="s">
        <v>69</v>
      </c>
      <c r="C32" s="10">
        <f t="shared" ref="C32:E32" si="86">C14+C23</f>
        <v>0</v>
      </c>
      <c r="D32" s="11">
        <f t="shared" si="86"/>
        <v>0</v>
      </c>
      <c r="E32" s="11">
        <f t="shared" si="86"/>
        <v>266</v>
      </c>
      <c r="F32" s="11">
        <f t="shared" ref="F32:H32" si="87">F14+F23</f>
        <v>1385</v>
      </c>
      <c r="G32" s="11">
        <f t="shared" ref="G32" si="88">G14+G23</f>
        <v>576</v>
      </c>
      <c r="H32" s="11">
        <f t="shared" si="87"/>
        <v>1021</v>
      </c>
      <c r="I32" s="12">
        <f t="shared" ref="I32:K32" si="89">I14+I23</f>
        <v>1182</v>
      </c>
      <c r="J32" s="10">
        <f t="shared" si="89"/>
        <v>218</v>
      </c>
      <c r="K32" s="162">
        <f t="shared" si="89"/>
        <v>111</v>
      </c>
      <c r="L32" s="2"/>
      <c r="M32" s="77">
        <f t="shared" si="59"/>
        <v>0</v>
      </c>
      <c r="N32" s="18">
        <f t="shared" si="60"/>
        <v>0</v>
      </c>
      <c r="O32" s="18">
        <f t="shared" si="61"/>
        <v>1.7853506954974583E-6</v>
      </c>
      <c r="P32" s="37">
        <f t="shared" si="62"/>
        <v>9.0116297587073987E-6</v>
      </c>
      <c r="Q32" s="37">
        <f t="shared" si="63"/>
        <v>4.1520682901051841E-6</v>
      </c>
      <c r="R32" s="37">
        <f t="shared" si="64"/>
        <v>7.4392929287968732E-6</v>
      </c>
      <c r="S32" s="19">
        <f t="shared" si="65"/>
        <v>7.6124790144820268E-6</v>
      </c>
      <c r="T32" s="96">
        <f t="shared" si="66"/>
        <v>5.994730686723899E-6</v>
      </c>
      <c r="U32" s="78">
        <f t="shared" si="67"/>
        <v>3.0084637843433418E-6</v>
      </c>
      <c r="W32" s="146">
        <f t="shared" si="68"/>
        <v>-0.49082568807339449</v>
      </c>
      <c r="X32" s="104">
        <f t="shared" si="69"/>
        <v>-2.986266902380557E-4</v>
      </c>
      <c r="AA32" s="1"/>
    </row>
    <row r="33" spans="1:24" ht="20.100000000000001" customHeight="1" thickBot="1" x14ac:dyDescent="0.3">
      <c r="A33" s="31"/>
      <c r="B33" s="25" t="s">
        <v>71</v>
      </c>
      <c r="C33" s="32">
        <f t="shared" ref="C33:E33" si="90">C15+C24</f>
        <v>26033701</v>
      </c>
      <c r="D33" s="33">
        <f t="shared" si="90"/>
        <v>24448602</v>
      </c>
      <c r="E33" s="33">
        <f t="shared" si="90"/>
        <v>22652168</v>
      </c>
      <c r="F33" s="33">
        <f t="shared" ref="F33:H33" si="91">F15+F24</f>
        <v>22203900</v>
      </c>
      <c r="G33" s="33">
        <f t="shared" ref="G33" si="92">G15+G24</f>
        <v>23382468</v>
      </c>
      <c r="H33" s="33">
        <f t="shared" si="91"/>
        <v>23941738</v>
      </c>
      <c r="I33" s="43">
        <f t="shared" ref="I33:K33" si="93">I15+I24</f>
        <v>22679221</v>
      </c>
      <c r="J33" s="32">
        <f t="shared" si="93"/>
        <v>5681631</v>
      </c>
      <c r="K33" s="163">
        <f t="shared" si="93"/>
        <v>5543429</v>
      </c>
      <c r="L33" s="2"/>
      <c r="M33" s="148">
        <f t="shared" si="49"/>
        <v>0.17690350070933791</v>
      </c>
      <c r="N33" s="80">
        <f t="shared" si="50"/>
        <v>0.15770071262609006</v>
      </c>
      <c r="O33" s="80">
        <f t="shared" si="51"/>
        <v>0.15203783418543335</v>
      </c>
      <c r="P33" s="179">
        <f t="shared" si="62"/>
        <v>0.14447171552300594</v>
      </c>
      <c r="Q33" s="80">
        <f t="shared" si="63"/>
        <v>0.16855139570694305</v>
      </c>
      <c r="R33" s="80">
        <f t="shared" ref="R33" si="94">H33/$H$25</f>
        <v>0.17444623134819529</v>
      </c>
      <c r="S33" s="94">
        <f t="shared" si="52"/>
        <v>0.14606183919399329</v>
      </c>
      <c r="T33" s="236">
        <f t="shared" si="53"/>
        <v>0.15623783351532933</v>
      </c>
      <c r="U33" s="237">
        <f t="shared" si="54"/>
        <v>0.15024509358178945</v>
      </c>
      <c r="W33" s="109">
        <f t="shared" si="4"/>
        <v>-2.4324353341496484E-2</v>
      </c>
      <c r="X33" s="106">
        <f t="shared" si="5"/>
        <v>-0.59927399335398812</v>
      </c>
    </row>
    <row r="34" spans="1:24" ht="20.100000000000001" customHeight="1" x14ac:dyDescent="0.25">
      <c r="C34" s="2"/>
      <c r="D34" s="2"/>
      <c r="E34" s="2"/>
      <c r="F34" s="2"/>
      <c r="G34" s="2"/>
      <c r="H34" s="2"/>
      <c r="M34" s="173"/>
    </row>
    <row r="35" spans="1:24" ht="19.5" customHeight="1" x14ac:dyDescent="0.25"/>
    <row r="36" spans="1:24" x14ac:dyDescent="0.25">
      <c r="A36" s="1" t="s">
        <v>23</v>
      </c>
      <c r="M36" s="1" t="s">
        <v>25</v>
      </c>
      <c r="W36" s="1" t="str">
        <f>W3</f>
        <v>VARIAÇÃO (JAN-MAR)</v>
      </c>
    </row>
    <row r="37" spans="1:24" ht="15.75" thickBot="1" x14ac:dyDescent="0.3"/>
    <row r="38" spans="1:24" ht="24" customHeight="1" x14ac:dyDescent="0.25">
      <c r="A38" s="395" t="s">
        <v>79</v>
      </c>
      <c r="B38" s="429"/>
      <c r="C38" s="397">
        <v>2016</v>
      </c>
      <c r="D38" s="392">
        <v>2017</v>
      </c>
      <c r="E38" s="392">
        <v>2018</v>
      </c>
      <c r="F38" s="392">
        <v>2019</v>
      </c>
      <c r="G38" s="392">
        <v>2020</v>
      </c>
      <c r="H38" s="392">
        <v>2021</v>
      </c>
      <c r="I38" s="401">
        <v>2022</v>
      </c>
      <c r="J38" s="403" t="str">
        <f>J5</f>
        <v>janeiro - março</v>
      </c>
      <c r="K38" s="404"/>
      <c r="M38" s="423">
        <v>2016</v>
      </c>
      <c r="N38" s="392">
        <v>2017</v>
      </c>
      <c r="O38" s="392">
        <v>2018</v>
      </c>
      <c r="P38" s="392">
        <v>2019</v>
      </c>
      <c r="Q38" s="392">
        <v>2020</v>
      </c>
      <c r="R38" s="392">
        <v>2021</v>
      </c>
      <c r="S38" s="401">
        <v>2022</v>
      </c>
      <c r="T38" s="403" t="str">
        <f>J5</f>
        <v>janeiro - março</v>
      </c>
      <c r="U38" s="404"/>
      <c r="W38" s="427" t="s">
        <v>91</v>
      </c>
      <c r="X38" s="428"/>
    </row>
    <row r="39" spans="1:24" ht="20.25" customHeight="1" thickBot="1" x14ac:dyDescent="0.3">
      <c r="A39" s="396"/>
      <c r="B39" s="430"/>
      <c r="C39" s="411"/>
      <c r="D39" s="394"/>
      <c r="E39" s="394"/>
      <c r="F39" s="394"/>
      <c r="G39" s="394"/>
      <c r="H39" s="394"/>
      <c r="I39" s="420"/>
      <c r="J39" s="167">
        <v>2022</v>
      </c>
      <c r="K39" s="169">
        <v>2023</v>
      </c>
      <c r="M39" s="424"/>
      <c r="N39" s="394"/>
      <c r="O39" s="394"/>
      <c r="P39" s="394"/>
      <c r="Q39" s="394"/>
      <c r="R39" s="394"/>
      <c r="S39" s="420"/>
      <c r="T39" s="167">
        <v>2022</v>
      </c>
      <c r="U39" s="169">
        <v>2023</v>
      </c>
      <c r="W39" s="131" t="s">
        <v>1</v>
      </c>
      <c r="X39" s="38" t="s">
        <v>38</v>
      </c>
    </row>
    <row r="40" spans="1:24" ht="19.5" customHeight="1" thickBot="1" x14ac:dyDescent="0.3">
      <c r="A40" s="5" t="s">
        <v>37</v>
      </c>
      <c r="B40" s="6"/>
      <c r="C40" s="13">
        <v>209541598</v>
      </c>
      <c r="D40" s="14">
        <v>229381261</v>
      </c>
      <c r="E40" s="14">
        <v>222717428</v>
      </c>
      <c r="F40" s="36">
        <v>237232488</v>
      </c>
      <c r="G40" s="36">
        <v>134437905</v>
      </c>
      <c r="H40" s="36">
        <v>122161557</v>
      </c>
      <c r="I40" s="15">
        <v>249649451</v>
      </c>
      <c r="J40" s="181">
        <v>50721063</v>
      </c>
      <c r="K40" s="180">
        <v>60946073</v>
      </c>
      <c r="L40" s="1"/>
      <c r="M40" s="135">
        <f>C40/C58</f>
        <v>0.64469468516788675</v>
      </c>
      <c r="N40" s="21">
        <f>D40/D58</f>
        <v>0.65202228069943247</v>
      </c>
      <c r="O40" s="21">
        <f>E40/E58</f>
        <v>0.6319365208121398</v>
      </c>
      <c r="P40" s="21">
        <f>F40/F58</f>
        <v>0.64386421520260562</v>
      </c>
      <c r="Q40" s="263"/>
      <c r="R40" s="263">
        <f>H40/H58</f>
        <v>0.45581849879008707</v>
      </c>
      <c r="S40" s="22">
        <f>I40/I58</f>
        <v>0.63532700454629709</v>
      </c>
      <c r="T40" s="20">
        <f>J40/J58</f>
        <v>0.60380110303768919</v>
      </c>
      <c r="U40" s="235">
        <f>K40/K58</f>
        <v>0.64861631540845666</v>
      </c>
      <c r="V40" s="1"/>
      <c r="W40" s="64">
        <f>(K40-J40)/J40</f>
        <v>0.20159297528918113</v>
      </c>
      <c r="X40" s="101">
        <f>(U40-T40)*100</f>
        <v>4.4815212370767465</v>
      </c>
    </row>
    <row r="41" spans="1:24" ht="19.5" customHeight="1" x14ac:dyDescent="0.25">
      <c r="A41" s="24"/>
      <c r="B41" s="144" t="s">
        <v>65</v>
      </c>
      <c r="C41" s="10">
        <v>132183304</v>
      </c>
      <c r="D41" s="11">
        <v>140122384</v>
      </c>
      <c r="E41" s="11">
        <v>140440479</v>
      </c>
      <c r="F41" s="35">
        <v>149905730</v>
      </c>
      <c r="G41" s="35">
        <v>84697491</v>
      </c>
      <c r="H41" s="35">
        <v>75092186</v>
      </c>
      <c r="I41" s="12">
        <v>152579830</v>
      </c>
      <c r="J41" s="10">
        <v>33261430</v>
      </c>
      <c r="K41" s="162">
        <v>38598107</v>
      </c>
      <c r="M41" s="77">
        <f t="shared" ref="M41:M48" si="95">C41/$C$40</f>
        <v>0.63082130355806487</v>
      </c>
      <c r="N41" s="18">
        <f t="shared" ref="N41:N48" si="96">D41/$D$40</f>
        <v>0.6108711033723021</v>
      </c>
      <c r="O41" s="18">
        <f t="shared" ref="O41:O48" si="97">E41/$E$40</f>
        <v>0.63057696140420583</v>
      </c>
      <c r="P41" s="37">
        <f>F41/$F$40</f>
        <v>0.63189376490457749</v>
      </c>
      <c r="Q41" s="37"/>
      <c r="R41" s="37">
        <f>H41/$H$40</f>
        <v>0.61469571806456269</v>
      </c>
      <c r="S41" s="19">
        <f>I41/$I$40</f>
        <v>0.6111763089757406</v>
      </c>
      <c r="T41" s="96">
        <f>J41/$J$40</f>
        <v>0.65577154800560866</v>
      </c>
      <c r="U41" s="78">
        <f>K41/$K$40</f>
        <v>0.6333157347151801</v>
      </c>
      <c r="W41" s="107">
        <f t="shared" ref="W41:W59" si="98">(K41-J41)/J41</f>
        <v>0.16044640894874335</v>
      </c>
      <c r="X41" s="108">
        <f t="shared" ref="X41:X59" si="99">(U41-T41)*100</f>
        <v>-2.2455813290428561</v>
      </c>
    </row>
    <row r="42" spans="1:24" ht="19.5" customHeight="1" x14ac:dyDescent="0.25">
      <c r="A42" s="24"/>
      <c r="B42" s="144" t="s">
        <v>66</v>
      </c>
      <c r="C42" s="10">
        <v>28920922</v>
      </c>
      <c r="D42" s="11">
        <v>35755277</v>
      </c>
      <c r="E42" s="11">
        <v>35929448</v>
      </c>
      <c r="F42" s="35">
        <v>39169486</v>
      </c>
      <c r="G42" s="35">
        <v>19125156</v>
      </c>
      <c r="H42" s="35">
        <v>19161774</v>
      </c>
      <c r="I42" s="12">
        <v>37920880</v>
      </c>
      <c r="J42" s="10">
        <v>6156596</v>
      </c>
      <c r="K42" s="162">
        <v>8018039</v>
      </c>
      <c r="M42" s="77">
        <f t="shared" si="95"/>
        <v>0.13801995535034528</v>
      </c>
      <c r="N42" s="18">
        <f t="shared" si="96"/>
        <v>0.15587706181456557</v>
      </c>
      <c r="O42" s="18">
        <f t="shared" si="97"/>
        <v>0.16132301958874992</v>
      </c>
      <c r="P42" s="37">
        <f t="shared" ref="P42:P48" si="100">F42/$F$40</f>
        <v>0.16511012606334086</v>
      </c>
      <c r="Q42" s="37"/>
      <c r="R42" s="37">
        <f t="shared" ref="R42:R48" si="101">H42/$H$40</f>
        <v>0.15685600667319588</v>
      </c>
      <c r="S42" s="19">
        <f t="shared" ref="S42:S48" si="102">I42/$I$40</f>
        <v>0.15189650867688068</v>
      </c>
      <c r="T42" s="96">
        <f t="shared" ref="T42:T48" si="103">J42/$J$40</f>
        <v>0.12138144659941374</v>
      </c>
      <c r="U42" s="78">
        <f t="shared" ref="U42:U48" si="104">K42/$K$40</f>
        <v>0.1315595674228264</v>
      </c>
      <c r="W42" s="146">
        <f t="shared" si="98"/>
        <v>0.30234938267835015</v>
      </c>
      <c r="X42" s="104">
        <f t="shared" si="99"/>
        <v>1.0178120823412655</v>
      </c>
    </row>
    <row r="43" spans="1:24" ht="19.5" customHeight="1" x14ac:dyDescent="0.25">
      <c r="A43" s="24"/>
      <c r="B43" s="144" t="s">
        <v>73</v>
      </c>
      <c r="C43" s="10">
        <v>40804</v>
      </c>
      <c r="D43" s="11">
        <v>80734</v>
      </c>
      <c r="E43" s="11">
        <v>122357</v>
      </c>
      <c r="F43" s="35">
        <v>61080</v>
      </c>
      <c r="G43" s="35">
        <v>51146</v>
      </c>
      <c r="H43" s="35">
        <v>36639</v>
      </c>
      <c r="I43" s="12">
        <v>24443</v>
      </c>
      <c r="J43" s="10">
        <v>9369</v>
      </c>
      <c r="K43" s="162">
        <v>5806</v>
      </c>
      <c r="M43" s="77">
        <f t="shared" si="95"/>
        <v>1.9472983116221152E-4</v>
      </c>
      <c r="N43" s="18">
        <f t="shared" si="96"/>
        <v>3.5196423477678939E-4</v>
      </c>
      <c r="O43" s="18">
        <f t="shared" si="97"/>
        <v>5.4938224232725966E-4</v>
      </c>
      <c r="P43" s="37">
        <f t="shared" si="100"/>
        <v>2.5746895172300347E-4</v>
      </c>
      <c r="Q43" s="37"/>
      <c r="R43" s="37">
        <f t="shared" si="101"/>
        <v>2.999225034435342E-4</v>
      </c>
      <c r="S43" s="19">
        <f t="shared" si="102"/>
        <v>9.7909288012013287E-5</v>
      </c>
      <c r="T43" s="96">
        <f t="shared" si="103"/>
        <v>1.8471616022716243E-4</v>
      </c>
      <c r="U43" s="78">
        <f t="shared" si="104"/>
        <v>9.5264546413023201E-5</v>
      </c>
      <c r="W43" s="146">
        <f t="shared" si="98"/>
        <v>-0.3802967232362045</v>
      </c>
      <c r="X43" s="104">
        <f t="shared" si="99"/>
        <v>-8.9451613814139231E-3</v>
      </c>
    </row>
    <row r="44" spans="1:24" ht="19.5" customHeight="1" x14ac:dyDescent="0.25">
      <c r="A44" s="24"/>
      <c r="B44" s="144" t="s">
        <v>67</v>
      </c>
      <c r="C44" s="10">
        <v>40393076</v>
      </c>
      <c r="D44" s="11">
        <v>43585944</v>
      </c>
      <c r="E44" s="11">
        <v>36137872</v>
      </c>
      <c r="F44" s="35">
        <v>38548621</v>
      </c>
      <c r="G44" s="35">
        <v>24892469</v>
      </c>
      <c r="H44" s="35">
        <v>23050377</v>
      </c>
      <c r="I44" s="12">
        <v>48383893</v>
      </c>
      <c r="J44" s="10">
        <v>9377319</v>
      </c>
      <c r="K44" s="162">
        <v>11346139</v>
      </c>
      <c r="M44" s="77">
        <f t="shared" si="95"/>
        <v>0.1927687694736393</v>
      </c>
      <c r="N44" s="18">
        <f t="shared" si="96"/>
        <v>0.19001527766472606</v>
      </c>
      <c r="O44" s="18">
        <f t="shared" si="97"/>
        <v>0.16225884217736206</v>
      </c>
      <c r="P44" s="37">
        <f t="shared" si="100"/>
        <v>0.16249300981069675</v>
      </c>
      <c r="Q44" s="37"/>
      <c r="R44" s="37">
        <f t="shared" si="101"/>
        <v>0.18868764909405994</v>
      </c>
      <c r="S44" s="19">
        <f t="shared" si="102"/>
        <v>0.19380732785989582</v>
      </c>
      <c r="T44" s="96">
        <f t="shared" si="103"/>
        <v>0.18488017492851047</v>
      </c>
      <c r="U44" s="78">
        <f t="shared" si="104"/>
        <v>0.18616685934793534</v>
      </c>
      <c r="W44" s="146">
        <f t="shared" si="98"/>
        <v>0.20995553206625475</v>
      </c>
      <c r="X44" s="104">
        <f t="shared" si="99"/>
        <v>0.12866844194248661</v>
      </c>
    </row>
    <row r="45" spans="1:24" ht="19.5" customHeight="1" x14ac:dyDescent="0.25">
      <c r="A45" s="24"/>
      <c r="B45" t="s">
        <v>68</v>
      </c>
      <c r="C45" s="10">
        <v>7382149</v>
      </c>
      <c r="D45" s="11">
        <v>9249131</v>
      </c>
      <c r="E45" s="11">
        <v>9711674</v>
      </c>
      <c r="F45" s="35">
        <v>8790522</v>
      </c>
      <c r="G45" s="35">
        <v>5187559</v>
      </c>
      <c r="H45" s="35">
        <v>4125921</v>
      </c>
      <c r="I45" s="12">
        <v>9635767</v>
      </c>
      <c r="J45" s="10">
        <v>1703539</v>
      </c>
      <c r="K45" s="162">
        <v>2649723</v>
      </c>
      <c r="M45" s="77">
        <f t="shared" si="95"/>
        <v>3.5229992853256759E-2</v>
      </c>
      <c r="N45" s="18">
        <f t="shared" si="96"/>
        <v>4.0322086292829303E-2</v>
      </c>
      <c r="O45" s="18">
        <f t="shared" si="97"/>
        <v>4.3605361678296678E-2</v>
      </c>
      <c r="P45" s="37">
        <f t="shared" si="100"/>
        <v>3.7054461107367383E-2</v>
      </c>
      <c r="Q45" s="37"/>
      <c r="R45" s="37">
        <f t="shared" si="101"/>
        <v>3.3774299389455226E-2</v>
      </c>
      <c r="S45" s="19">
        <f t="shared" si="102"/>
        <v>3.8597188823779952E-2</v>
      </c>
      <c r="T45" s="96">
        <f t="shared" si="103"/>
        <v>3.3586421483319466E-2</v>
      </c>
      <c r="U45" s="78">
        <f t="shared" si="104"/>
        <v>4.3476517346737006E-2</v>
      </c>
      <c r="W45" s="146">
        <f t="shared" si="98"/>
        <v>0.55542256443791427</v>
      </c>
      <c r="X45" s="104">
        <f t="shared" si="99"/>
        <v>0.98900958634175407</v>
      </c>
    </row>
    <row r="46" spans="1:24" ht="19.5" customHeight="1" x14ac:dyDescent="0.25">
      <c r="A46" s="24"/>
      <c r="B46" s="144" t="s">
        <v>84</v>
      </c>
      <c r="C46" s="10"/>
      <c r="D46" s="11"/>
      <c r="E46" s="11"/>
      <c r="F46" s="35">
        <v>0</v>
      </c>
      <c r="G46" s="35">
        <v>0</v>
      </c>
      <c r="H46" s="35">
        <v>39775</v>
      </c>
      <c r="I46" s="12">
        <v>43756</v>
      </c>
      <c r="J46" s="10">
        <v>6198</v>
      </c>
      <c r="K46" s="162">
        <v>8316</v>
      </c>
      <c r="M46" s="77"/>
      <c r="N46" s="18"/>
      <c r="O46" s="18"/>
      <c r="P46" s="37">
        <f t="shared" si="100"/>
        <v>0</v>
      </c>
      <c r="Q46" s="37"/>
      <c r="R46" s="37"/>
      <c r="S46" s="19"/>
      <c r="T46" s="96"/>
      <c r="U46" s="78"/>
      <c r="W46" s="146"/>
      <c r="X46" s="104">
        <f t="shared" ref="X46:X47" si="105">(U46-T46)*100</f>
        <v>0</v>
      </c>
    </row>
    <row r="47" spans="1:24" ht="19.5" customHeight="1" x14ac:dyDescent="0.25">
      <c r="A47" s="24"/>
      <c r="B47" t="s">
        <v>69</v>
      </c>
      <c r="C47" s="10">
        <v>0</v>
      </c>
      <c r="D47" s="11">
        <v>0</v>
      </c>
      <c r="E47" s="11">
        <v>0</v>
      </c>
      <c r="F47" s="35">
        <v>4200</v>
      </c>
      <c r="G47" s="35">
        <v>1939</v>
      </c>
      <c r="H47" s="35">
        <v>0</v>
      </c>
      <c r="I47" s="12">
        <v>0</v>
      </c>
      <c r="J47" s="10">
        <v>0</v>
      </c>
      <c r="K47" s="162">
        <v>0</v>
      </c>
      <c r="M47" s="77">
        <f t="shared" si="95"/>
        <v>0</v>
      </c>
      <c r="N47" s="18">
        <f t="shared" si="96"/>
        <v>0</v>
      </c>
      <c r="O47" s="18">
        <f t="shared" si="97"/>
        <v>0</v>
      </c>
      <c r="P47" s="37">
        <f t="shared" si="100"/>
        <v>1.7704151886650533E-5</v>
      </c>
      <c r="Q47" s="37"/>
      <c r="R47" s="37">
        <f t="shared" si="101"/>
        <v>0</v>
      </c>
      <c r="S47" s="19">
        <f t="shared" si="102"/>
        <v>0</v>
      </c>
      <c r="T47" s="96">
        <f t="shared" si="103"/>
        <v>0</v>
      </c>
      <c r="U47" s="78">
        <f t="shared" si="104"/>
        <v>0</v>
      </c>
      <c r="W47" s="146"/>
      <c r="X47" s="104">
        <f t="shared" si="105"/>
        <v>0</v>
      </c>
    </row>
    <row r="48" spans="1:24" ht="19.5" customHeight="1" thickBot="1" x14ac:dyDescent="0.3">
      <c r="A48" s="24"/>
      <c r="B48" t="s">
        <v>71</v>
      </c>
      <c r="C48" s="10">
        <v>621343</v>
      </c>
      <c r="D48" s="11">
        <v>587791</v>
      </c>
      <c r="E48" s="11">
        <v>375598</v>
      </c>
      <c r="F48" s="35">
        <v>752849</v>
      </c>
      <c r="G48" s="35">
        <v>482145</v>
      </c>
      <c r="H48" s="35">
        <v>654885</v>
      </c>
      <c r="I48" s="12">
        <v>1060882</v>
      </c>
      <c r="J48" s="10">
        <v>206612</v>
      </c>
      <c r="K48" s="162">
        <v>319943</v>
      </c>
      <c r="M48" s="77">
        <f t="shared" si="95"/>
        <v>2.9652489335315656E-3</v>
      </c>
      <c r="N48" s="18">
        <f t="shared" si="96"/>
        <v>2.5625066208002055E-3</v>
      </c>
      <c r="O48" s="18">
        <f t="shared" si="97"/>
        <v>1.686432909058199E-3</v>
      </c>
      <c r="P48" s="37">
        <f t="shared" si="100"/>
        <v>3.1734650104078494E-3</v>
      </c>
      <c r="Q48" s="37"/>
      <c r="R48" s="37">
        <f t="shared" si="101"/>
        <v>5.3608108482114383E-3</v>
      </c>
      <c r="S48" s="19">
        <f t="shared" si="102"/>
        <v>4.2494866131309855E-3</v>
      </c>
      <c r="T48" s="96">
        <f t="shared" si="103"/>
        <v>4.0734950685083239E-3</v>
      </c>
      <c r="U48" s="78">
        <f t="shared" si="104"/>
        <v>5.2496081248745918E-3</v>
      </c>
      <c r="W48" s="109">
        <f t="shared" si="98"/>
        <v>0.5485208990765299</v>
      </c>
      <c r="X48" s="106">
        <f t="shared" si="99"/>
        <v>0.11761130563662679</v>
      </c>
    </row>
    <row r="49" spans="1:24" ht="19.5" customHeight="1" thickBot="1" x14ac:dyDescent="0.3">
      <c r="A49" s="5" t="s">
        <v>36</v>
      </c>
      <c r="B49" s="6"/>
      <c r="C49" s="13">
        <v>115482949</v>
      </c>
      <c r="D49" s="14">
        <v>122418467</v>
      </c>
      <c r="E49" s="14">
        <v>129718965</v>
      </c>
      <c r="F49" s="36">
        <v>131218627</v>
      </c>
      <c r="G49" s="36">
        <v>143270209</v>
      </c>
      <c r="H49" s="36">
        <v>145843268</v>
      </c>
      <c r="I49" s="15">
        <v>143296936</v>
      </c>
      <c r="J49" s="13">
        <v>33281869</v>
      </c>
      <c r="K49" s="161">
        <v>33017140</v>
      </c>
      <c r="L49" s="1"/>
      <c r="M49" s="135">
        <f>C49/C58</f>
        <v>0.35530531483211331</v>
      </c>
      <c r="N49" s="21">
        <f>D49/D58</f>
        <v>0.34797771930056753</v>
      </c>
      <c r="O49" s="21">
        <f>E49/E58</f>
        <v>0.36806347918786014</v>
      </c>
      <c r="P49" s="21">
        <f>F49/F58</f>
        <v>0.35613578479739438</v>
      </c>
      <c r="Q49" s="263"/>
      <c r="R49" s="263">
        <f>H49/H58</f>
        <v>0.54418150120991293</v>
      </c>
      <c r="S49" s="22">
        <f>I49/I58</f>
        <v>0.36467299545370296</v>
      </c>
      <c r="T49" s="20">
        <f>J49/J58</f>
        <v>0.39619889696231081</v>
      </c>
      <c r="U49" s="235">
        <f>K49/K58</f>
        <v>0.35138368459154329</v>
      </c>
      <c r="V49" s="1"/>
      <c r="W49" s="64">
        <f t="shared" si="98"/>
        <v>-7.9541506518158583E-3</v>
      </c>
      <c r="X49" s="101">
        <f t="shared" si="99"/>
        <v>-4.4815212370767519</v>
      </c>
    </row>
    <row r="50" spans="1:24" ht="19.5" customHeight="1" x14ac:dyDescent="0.25">
      <c r="A50" s="24"/>
      <c r="B50" t="s">
        <v>65</v>
      </c>
      <c r="C50" s="10">
        <v>57074085</v>
      </c>
      <c r="D50" s="11">
        <v>61969326</v>
      </c>
      <c r="E50" s="11">
        <v>67200356</v>
      </c>
      <c r="F50" s="35">
        <v>70047222</v>
      </c>
      <c r="G50" s="35">
        <v>80419122</v>
      </c>
      <c r="H50" s="35">
        <v>80153010</v>
      </c>
      <c r="I50" s="12">
        <v>75806593</v>
      </c>
      <c r="J50" s="10">
        <v>19087225</v>
      </c>
      <c r="K50" s="162">
        <v>18315506</v>
      </c>
      <c r="M50" s="77">
        <f t="shared" ref="M50" si="106">C50/$C$49</f>
        <v>0.49422088277291915</v>
      </c>
      <c r="N50" s="18">
        <f t="shared" ref="N50" si="107">D50/$D$49</f>
        <v>0.5062089692725853</v>
      </c>
      <c r="O50" s="18">
        <f t="shared" ref="O50" si="108">E50/$E$49</f>
        <v>0.51804573063005865</v>
      </c>
      <c r="P50" s="37">
        <f>F50/$F$49</f>
        <v>0.53382072043780793</v>
      </c>
      <c r="Q50" s="37"/>
      <c r="R50" s="37">
        <f>H50/$H$49</f>
        <v>0.54958320050809617</v>
      </c>
      <c r="S50" s="19">
        <f>I50/$I$49</f>
        <v>0.52901754298500847</v>
      </c>
      <c r="T50" s="96">
        <f>J50/$J$49</f>
        <v>0.57350219724739615</v>
      </c>
      <c r="U50" s="78">
        <f>K50/$K$49</f>
        <v>0.55472721138172476</v>
      </c>
      <c r="W50" s="107">
        <f t="shared" si="98"/>
        <v>-4.0431178445269021E-2</v>
      </c>
      <c r="X50" s="108">
        <f t="shared" si="99"/>
        <v>-1.877498586567139</v>
      </c>
    </row>
    <row r="51" spans="1:24" ht="19.5" customHeight="1" x14ac:dyDescent="0.25">
      <c r="A51" s="24"/>
      <c r="B51" t="s">
        <v>66</v>
      </c>
      <c r="C51" s="10">
        <v>205712</v>
      </c>
      <c r="D51" s="11">
        <v>156591</v>
      </c>
      <c r="E51" s="11">
        <v>30322</v>
      </c>
      <c r="F51" s="35">
        <v>58813</v>
      </c>
      <c r="G51" s="35">
        <v>38687</v>
      </c>
      <c r="H51" s="35">
        <v>25946</v>
      </c>
      <c r="I51" s="12">
        <v>67555</v>
      </c>
      <c r="J51" s="10">
        <v>14749</v>
      </c>
      <c r="K51" s="162">
        <v>11214</v>
      </c>
      <c r="M51" s="77">
        <f t="shared" ref="M51:M57" si="109">C51/$C$49</f>
        <v>1.7813192491300165E-3</v>
      </c>
      <c r="N51" s="18">
        <f t="shared" ref="N51:N57" si="110">D51/$D$49</f>
        <v>1.2791452453002864E-3</v>
      </c>
      <c r="O51" s="18">
        <f t="shared" ref="O51:O57" si="111">E51/$E$49</f>
        <v>2.3375147959282593E-4</v>
      </c>
      <c r="P51" s="37">
        <f t="shared" ref="P51:P57" si="112">F51/$F$49</f>
        <v>4.4820618341022574E-4</v>
      </c>
      <c r="Q51" s="37"/>
      <c r="R51" s="37">
        <f t="shared" ref="R51:R57" si="113">H51/$H$49</f>
        <v>1.7790330918805247E-4</v>
      </c>
      <c r="S51" s="19">
        <f t="shared" ref="S51:S57" si="114">I51/$I$49</f>
        <v>4.7143366694176906E-4</v>
      </c>
      <c r="T51" s="96">
        <f t="shared" ref="T51:T57" si="115">J51/$J$49</f>
        <v>4.4315419906255867E-4</v>
      </c>
      <c r="U51" s="78">
        <f t="shared" ref="U51:U57" si="116">K51/$K$49</f>
        <v>3.3964177393923275E-4</v>
      </c>
      <c r="W51" s="146">
        <f t="shared" si="98"/>
        <v>-0.23967726625533933</v>
      </c>
      <c r="X51" s="104">
        <f t="shared" si="99"/>
        <v>-1.0351242512332591E-2</v>
      </c>
    </row>
    <row r="52" spans="1:24" ht="19.5" customHeight="1" x14ac:dyDescent="0.25">
      <c r="A52" s="24"/>
      <c r="B52" t="s">
        <v>73</v>
      </c>
      <c r="C52" s="10">
        <v>0</v>
      </c>
      <c r="D52" s="11">
        <v>0</v>
      </c>
      <c r="E52" s="11">
        <v>0</v>
      </c>
      <c r="F52" s="35">
        <v>236</v>
      </c>
      <c r="G52" s="35">
        <v>2490</v>
      </c>
      <c r="H52" s="35">
        <v>172</v>
      </c>
      <c r="I52" s="12">
        <v>0</v>
      </c>
      <c r="J52" s="10">
        <v>0</v>
      </c>
      <c r="K52" s="162">
        <v>0</v>
      </c>
      <c r="M52" s="77">
        <f t="shared" si="109"/>
        <v>0</v>
      </c>
      <c r="N52" s="18">
        <f t="shared" si="110"/>
        <v>0</v>
      </c>
      <c r="O52" s="18">
        <f t="shared" si="111"/>
        <v>0</v>
      </c>
      <c r="P52" s="37">
        <f t="shared" si="112"/>
        <v>1.7985251438425736E-6</v>
      </c>
      <c r="Q52" s="37"/>
      <c r="R52" s="37">
        <f t="shared" si="113"/>
        <v>1.1793482301836517E-6</v>
      </c>
      <c r="S52" s="19">
        <f t="shared" si="114"/>
        <v>0</v>
      </c>
      <c r="T52" s="96">
        <f t="shared" si="115"/>
        <v>0</v>
      </c>
      <c r="U52" s="78">
        <f t="shared" si="116"/>
        <v>0</v>
      </c>
      <c r="W52" s="146" t="e">
        <f t="shared" si="98"/>
        <v>#DIV/0!</v>
      </c>
      <c r="X52" s="104">
        <f t="shared" si="99"/>
        <v>0</v>
      </c>
    </row>
    <row r="53" spans="1:24" ht="19.5" customHeight="1" x14ac:dyDescent="0.25">
      <c r="A53" s="24"/>
      <c r="B53" t="s">
        <v>67</v>
      </c>
      <c r="C53" s="10">
        <v>33584523</v>
      </c>
      <c r="D53" s="11">
        <v>36099866</v>
      </c>
      <c r="E53" s="11">
        <v>36111331</v>
      </c>
      <c r="F53" s="35">
        <v>35650257</v>
      </c>
      <c r="G53" s="35">
        <v>37467931</v>
      </c>
      <c r="H53" s="35">
        <v>40135582</v>
      </c>
      <c r="I53" s="12">
        <v>41860426</v>
      </c>
      <c r="J53" s="10">
        <v>8043853</v>
      </c>
      <c r="K53" s="162">
        <v>8378046</v>
      </c>
      <c r="M53" s="77">
        <f t="shared" si="109"/>
        <v>0.29081802370668591</v>
      </c>
      <c r="N53" s="18">
        <f t="shared" si="110"/>
        <v>0.29488905460644266</v>
      </c>
      <c r="O53" s="18">
        <f t="shared" si="111"/>
        <v>0.27838127601465212</v>
      </c>
      <c r="P53" s="37">
        <f t="shared" si="112"/>
        <v>0.27168594745317676</v>
      </c>
      <c r="Q53" s="37"/>
      <c r="R53" s="37">
        <f t="shared" si="113"/>
        <v>0.27519667208773735</v>
      </c>
      <c r="S53" s="19">
        <f t="shared" si="114"/>
        <v>0.29212366410960805</v>
      </c>
      <c r="T53" s="96">
        <f t="shared" si="115"/>
        <v>0.24168874049711572</v>
      </c>
      <c r="U53" s="78">
        <f t="shared" si="116"/>
        <v>0.25374838644413172</v>
      </c>
      <c r="W53" s="146">
        <f t="shared" si="98"/>
        <v>4.154638330660692E-2</v>
      </c>
      <c r="X53" s="104">
        <f t="shared" si="99"/>
        <v>1.2059645947016002</v>
      </c>
    </row>
    <row r="54" spans="1:24" ht="19.5" customHeight="1" x14ac:dyDescent="0.25">
      <c r="A54" s="24"/>
      <c r="B54" t="s">
        <v>68</v>
      </c>
      <c r="C54" s="10">
        <v>3838992</v>
      </c>
      <c r="D54" s="11">
        <v>4275984</v>
      </c>
      <c r="E54" s="11">
        <v>3974044</v>
      </c>
      <c r="F54" s="35">
        <v>3420997</v>
      </c>
      <c r="G54" s="35">
        <v>3838142</v>
      </c>
      <c r="H54" s="35">
        <v>4145803</v>
      </c>
      <c r="I54" s="12">
        <v>3868413</v>
      </c>
      <c r="J54" s="10">
        <v>840404</v>
      </c>
      <c r="K54" s="162">
        <v>851254</v>
      </c>
      <c r="M54" s="77">
        <f t="shared" si="109"/>
        <v>3.3242933552034594E-2</v>
      </c>
      <c r="N54" s="18">
        <f t="shared" si="110"/>
        <v>3.4929239883391125E-2</v>
      </c>
      <c r="O54" s="18">
        <f t="shared" si="111"/>
        <v>3.0635797934403811E-2</v>
      </c>
      <c r="P54" s="37">
        <f t="shared" si="112"/>
        <v>2.6070970853855985E-2</v>
      </c>
      <c r="Q54" s="37"/>
      <c r="R54" s="37">
        <f t="shared" si="113"/>
        <v>2.8426426922907404E-2</v>
      </c>
      <c r="S54" s="19">
        <f t="shared" si="114"/>
        <v>2.6995783078013615E-2</v>
      </c>
      <c r="T54" s="96">
        <f t="shared" si="115"/>
        <v>2.5251105939993936E-2</v>
      </c>
      <c r="U54" s="78">
        <f t="shared" si="116"/>
        <v>2.5782184647125703E-2</v>
      </c>
      <c r="W54" s="146">
        <f t="shared" si="98"/>
        <v>1.2910457351464295E-2</v>
      </c>
      <c r="X54" s="104">
        <f t="shared" si="99"/>
        <v>5.3107870713176714E-2</v>
      </c>
    </row>
    <row r="55" spans="1:24" ht="19.5" customHeight="1" x14ac:dyDescent="0.25">
      <c r="A55" s="24"/>
      <c r="B55" t="s">
        <v>84</v>
      </c>
      <c r="C55" s="10"/>
      <c r="D55" s="11"/>
      <c r="E55" s="11"/>
      <c r="F55" s="35">
        <v>0</v>
      </c>
      <c r="G55" s="35">
        <v>0</v>
      </c>
      <c r="H55" s="35">
        <v>77344</v>
      </c>
      <c r="I55" s="12">
        <v>105080</v>
      </c>
      <c r="J55" s="10">
        <v>19222</v>
      </c>
      <c r="K55" s="162">
        <v>15779</v>
      </c>
      <c r="M55" s="77">
        <f t="shared" si="109"/>
        <v>0</v>
      </c>
      <c r="N55" s="18">
        <f t="shared" si="110"/>
        <v>0</v>
      </c>
      <c r="O55" s="18">
        <f t="shared" si="111"/>
        <v>0</v>
      </c>
      <c r="P55" s="37">
        <f t="shared" si="112"/>
        <v>0</v>
      </c>
      <c r="Q55" s="37"/>
      <c r="R55" s="37">
        <f t="shared" si="113"/>
        <v>5.3032272974025787E-4</v>
      </c>
      <c r="S55" s="19">
        <f t="shared" si="114"/>
        <v>7.3330249015233649E-4</v>
      </c>
      <c r="T55" s="96">
        <f t="shared" si="115"/>
        <v>5.7755169939524727E-4</v>
      </c>
      <c r="U55" s="78">
        <f t="shared" si="116"/>
        <v>4.7790329507643606E-4</v>
      </c>
      <c r="W55" s="146">
        <f t="shared" ref="W55" si="117">(K55-J55)/J55</f>
        <v>-0.17911767766101341</v>
      </c>
      <c r="X55" s="104">
        <f t="shared" ref="X55:X56" si="118">(U55-T55)*100</f>
        <v>-9.9648404318811203E-3</v>
      </c>
    </row>
    <row r="56" spans="1:24" ht="19.5" customHeight="1" x14ac:dyDescent="0.25">
      <c r="A56" s="24"/>
      <c r="B56" t="s">
        <v>69</v>
      </c>
      <c r="C56" s="10">
        <v>0</v>
      </c>
      <c r="D56" s="11">
        <v>0</v>
      </c>
      <c r="E56" s="11">
        <v>456</v>
      </c>
      <c r="F56" s="35">
        <v>373</v>
      </c>
      <c r="G56" s="35">
        <v>65</v>
      </c>
      <c r="H56" s="35">
        <v>1438</v>
      </c>
      <c r="I56" s="12">
        <v>1688</v>
      </c>
      <c r="J56" s="10">
        <v>298</v>
      </c>
      <c r="K56" s="162">
        <v>163</v>
      </c>
      <c r="M56" s="77">
        <f t="shared" si="109"/>
        <v>0</v>
      </c>
      <c r="N56" s="18">
        <f t="shared" si="110"/>
        <v>0</v>
      </c>
      <c r="O56" s="18">
        <f t="shared" si="111"/>
        <v>3.5152916923134564E-6</v>
      </c>
      <c r="P56" s="37">
        <f t="shared" si="112"/>
        <v>2.8425842315816946E-6</v>
      </c>
      <c r="Q56" s="37"/>
      <c r="R56" s="37">
        <f t="shared" si="113"/>
        <v>9.8598997383958786E-6</v>
      </c>
      <c r="S56" s="19">
        <f t="shared" si="114"/>
        <v>1.1779735471803807E-5</v>
      </c>
      <c r="T56" s="96">
        <f t="shared" si="115"/>
        <v>8.9538240776081414E-6</v>
      </c>
      <c r="U56" s="78">
        <f t="shared" si="116"/>
        <v>4.9368297799264258E-6</v>
      </c>
      <c r="W56" s="146"/>
      <c r="X56" s="104">
        <f t="shared" si="118"/>
        <v>-4.0169942976817156E-4</v>
      </c>
    </row>
    <row r="57" spans="1:24" ht="19.5" customHeight="1" thickBot="1" x14ac:dyDescent="0.3">
      <c r="A57" s="24"/>
      <c r="B57" t="s">
        <v>71</v>
      </c>
      <c r="C57" s="32">
        <v>20779637</v>
      </c>
      <c r="D57" s="33">
        <v>19916700</v>
      </c>
      <c r="E57" s="33">
        <v>22402456</v>
      </c>
      <c r="F57" s="35">
        <v>22040729</v>
      </c>
      <c r="G57" s="35">
        <v>21503772</v>
      </c>
      <c r="H57" s="35">
        <v>21303973</v>
      </c>
      <c r="I57" s="12">
        <v>21587181</v>
      </c>
      <c r="J57" s="10">
        <v>5276118</v>
      </c>
      <c r="K57" s="162">
        <v>5445178</v>
      </c>
      <c r="M57" s="77">
        <f t="shared" si="109"/>
        <v>0.17993684071923033</v>
      </c>
      <c r="N57" s="18">
        <f t="shared" si="110"/>
        <v>0.16269359099228059</v>
      </c>
      <c r="O57" s="18">
        <f t="shared" si="111"/>
        <v>0.17269992864960032</v>
      </c>
      <c r="P57" s="37">
        <f t="shared" si="112"/>
        <v>0.16796951396237364</v>
      </c>
      <c r="Q57" s="37"/>
      <c r="R57" s="37">
        <f t="shared" si="113"/>
        <v>0.14607443519436222</v>
      </c>
      <c r="S57" s="19">
        <f t="shared" si="114"/>
        <v>0.15064649393480403</v>
      </c>
      <c r="T57" s="96">
        <f t="shared" si="115"/>
        <v>0.15852829659295878</v>
      </c>
      <c r="U57" s="78">
        <f t="shared" si="116"/>
        <v>0.16491973562822218</v>
      </c>
      <c r="W57" s="109">
        <f t="shared" si="98"/>
        <v>3.2042497912290815E-2</v>
      </c>
      <c r="X57" s="106">
        <f t="shared" si="99"/>
        <v>0.63914390352634021</v>
      </c>
    </row>
    <row r="58" spans="1:24" ht="19.5" customHeight="1" thickBot="1" x14ac:dyDescent="0.3">
      <c r="A58" s="74" t="s">
        <v>21</v>
      </c>
      <c r="B58" s="100"/>
      <c r="C58" s="143">
        <f>C40+C49</f>
        <v>325024547</v>
      </c>
      <c r="D58" s="84">
        <f>D40+D49</f>
        <v>351799728</v>
      </c>
      <c r="E58" s="84">
        <f>E40+E49</f>
        <v>352436393</v>
      </c>
      <c r="F58" s="84">
        <f>F40+F49</f>
        <v>368451115</v>
      </c>
      <c r="G58" s="84"/>
      <c r="H58" s="84">
        <f t="shared" ref="H58:K66" si="119">H40+H49</f>
        <v>268004825</v>
      </c>
      <c r="I58" s="168">
        <f t="shared" ref="I58:K59" si="120">I40+I49</f>
        <v>392946387</v>
      </c>
      <c r="J58" s="83">
        <f t="shared" si="120"/>
        <v>84002932</v>
      </c>
      <c r="K58" s="145">
        <f t="shared" si="120"/>
        <v>93963213</v>
      </c>
      <c r="M58" s="147">
        <f t="shared" ref="M58:S58" si="121">M40+M49</f>
        <v>1</v>
      </c>
      <c r="N58" s="150">
        <f t="shared" si="121"/>
        <v>1</v>
      </c>
      <c r="O58" s="150">
        <f t="shared" si="121"/>
        <v>1</v>
      </c>
      <c r="P58" s="150">
        <f t="shared" si="121"/>
        <v>1</v>
      </c>
      <c r="Q58" s="150"/>
      <c r="R58" s="150">
        <f t="shared" si="121"/>
        <v>1</v>
      </c>
      <c r="S58" s="151">
        <f t="shared" si="121"/>
        <v>1</v>
      </c>
      <c r="T58" s="238">
        <f>T49+T40</f>
        <v>1</v>
      </c>
      <c r="U58" s="178">
        <f>U49+U40</f>
        <v>1</v>
      </c>
      <c r="W58" s="241">
        <f t="shared" si="98"/>
        <v>0.11857063512973572</v>
      </c>
      <c r="X58" s="240">
        <f t="shared" si="99"/>
        <v>0</v>
      </c>
    </row>
    <row r="59" spans="1:24" ht="19.5" customHeight="1" x14ac:dyDescent="0.25">
      <c r="A59" s="24"/>
      <c r="B59" t="s">
        <v>65</v>
      </c>
      <c r="C59" s="10">
        <f>C41+C50</f>
        <v>189257389</v>
      </c>
      <c r="D59" s="11">
        <f>D41+D50</f>
        <v>202091710</v>
      </c>
      <c r="E59" s="11">
        <f>E41+E50</f>
        <v>207640835</v>
      </c>
      <c r="F59" s="11">
        <f t="shared" ref="F59" si="122">F41+F50</f>
        <v>219952952</v>
      </c>
      <c r="G59" s="11"/>
      <c r="H59" s="11">
        <f t="shared" si="119"/>
        <v>155245196</v>
      </c>
      <c r="I59" s="12">
        <f t="shared" si="120"/>
        <v>228386423</v>
      </c>
      <c r="J59" s="10">
        <f t="shared" si="120"/>
        <v>52348655</v>
      </c>
      <c r="K59" s="162">
        <f t="shared" si="120"/>
        <v>56913613</v>
      </c>
      <c r="L59" s="2"/>
      <c r="M59" s="77">
        <f t="shared" ref="M59" si="123">C59/$C$58</f>
        <v>0.58228644804479956</v>
      </c>
      <c r="N59" s="18">
        <f t="shared" ref="N59" si="124">D59/$D$58</f>
        <v>0.5744510126511525</v>
      </c>
      <c r="O59" s="18">
        <f t="shared" ref="O59" si="125">E59/$E$58</f>
        <v>0.58915832508818122</v>
      </c>
      <c r="P59" s="37">
        <f>F59/$F$58</f>
        <v>0.59696644424593481</v>
      </c>
      <c r="Q59" s="37"/>
      <c r="R59" s="37">
        <f>H59/$H$58</f>
        <v>0.57926269051312784</v>
      </c>
      <c r="S59" s="19">
        <f>I59/$I$58</f>
        <v>0.58121522567912043</v>
      </c>
      <c r="T59" s="96">
        <f>J59/$J$58</f>
        <v>0.62317652198139939</v>
      </c>
      <c r="U59" s="78">
        <f>K59/$K$58</f>
        <v>0.60570100981966213</v>
      </c>
      <c r="W59" s="107">
        <f t="shared" si="98"/>
        <v>8.7202966341733135E-2</v>
      </c>
      <c r="X59" s="108">
        <f t="shared" si="99"/>
        <v>-1.7475512161737261</v>
      </c>
    </row>
    <row r="60" spans="1:24" ht="19.5" customHeight="1" x14ac:dyDescent="0.25">
      <c r="A60" s="24"/>
      <c r="B60" t="s">
        <v>66</v>
      </c>
      <c r="C60" s="10">
        <f t="shared" ref="C60:F60" si="126">C42+C51</f>
        <v>29126634</v>
      </c>
      <c r="D60" s="11">
        <f t="shared" si="126"/>
        <v>35911868</v>
      </c>
      <c r="E60" s="11">
        <f t="shared" si="126"/>
        <v>35959770</v>
      </c>
      <c r="F60" s="11">
        <f t="shared" si="126"/>
        <v>39228299</v>
      </c>
      <c r="G60" s="11"/>
      <c r="H60" s="11">
        <f t="shared" si="119"/>
        <v>19187720</v>
      </c>
      <c r="I60" s="12">
        <f t="shared" si="119"/>
        <v>37988435</v>
      </c>
      <c r="J60" s="10">
        <f t="shared" si="119"/>
        <v>6171345</v>
      </c>
      <c r="K60" s="162">
        <f t="shared" si="119"/>
        <v>8029253</v>
      </c>
      <c r="L60" s="2"/>
      <c r="M60" s="77">
        <f t="shared" ref="M60:M66" si="127">C60/$C$58</f>
        <v>8.9613643858105274E-2</v>
      </c>
      <c r="N60" s="18">
        <f t="shared" ref="N60:N66" si="128">D60/$D$58</f>
        <v>0.10208043139817323</v>
      </c>
      <c r="O60" s="18">
        <f t="shared" ref="O60:O66" si="129">E60/$E$58</f>
        <v>0.10203194310866756</v>
      </c>
      <c r="P60" s="37">
        <f t="shared" ref="P60:P66" si="130">F60/$F$58</f>
        <v>0.1064681240006561</v>
      </c>
      <c r="Q60" s="37"/>
      <c r="R60" s="37">
        <f t="shared" ref="R60:R66" si="131">H60/$H$58</f>
        <v>7.1594681177848202E-2</v>
      </c>
      <c r="S60" s="19">
        <f t="shared" ref="S60:S66" si="132">I60/$I$58</f>
        <v>9.66758729862046E-2</v>
      </c>
      <c r="T60" s="96">
        <f t="shared" ref="T60:T66" si="133">J60/$J$58</f>
        <v>7.3465828549889187E-2</v>
      </c>
      <c r="U60" s="78">
        <f t="shared" ref="U60:U66" si="134">K60/$K$58</f>
        <v>8.545102645649208E-2</v>
      </c>
      <c r="W60" s="146">
        <f t="shared" ref="W60:W66" si="135">(K60-J60)/J60</f>
        <v>0.30105398418010987</v>
      </c>
      <c r="X60" s="104">
        <f t="shared" ref="X60:X66" si="136">(U60-T60)*100</f>
        <v>1.1985197906602894</v>
      </c>
    </row>
    <row r="61" spans="1:24" ht="19.5" customHeight="1" x14ac:dyDescent="0.25">
      <c r="A61" s="24"/>
      <c r="B61" t="s">
        <v>73</v>
      </c>
      <c r="C61" s="10">
        <f t="shared" ref="C61:F61" si="137">C43+C52</f>
        <v>40804</v>
      </c>
      <c r="D61" s="11">
        <f t="shared" si="137"/>
        <v>80734</v>
      </c>
      <c r="E61" s="11">
        <f t="shared" si="137"/>
        <v>122357</v>
      </c>
      <c r="F61" s="11">
        <f t="shared" si="137"/>
        <v>61316</v>
      </c>
      <c r="G61" s="11"/>
      <c r="H61" s="11">
        <f t="shared" si="119"/>
        <v>36811</v>
      </c>
      <c r="I61" s="12">
        <f t="shared" si="119"/>
        <v>24443</v>
      </c>
      <c r="J61" s="10">
        <f t="shared" si="119"/>
        <v>9369</v>
      </c>
      <c r="K61" s="162">
        <f t="shared" si="119"/>
        <v>5806</v>
      </c>
      <c r="L61" s="2"/>
      <c r="M61" s="77">
        <f t="shared" si="127"/>
        <v>1.2554128719391769E-4</v>
      </c>
      <c r="N61" s="18">
        <f t="shared" si="128"/>
        <v>2.2948852308379272E-4</v>
      </c>
      <c r="O61" s="18">
        <f t="shared" si="129"/>
        <v>3.4717470281226038E-4</v>
      </c>
      <c r="P61" s="37">
        <f t="shared" si="130"/>
        <v>1.6641556370374942E-4</v>
      </c>
      <c r="Q61" s="37"/>
      <c r="R61" s="37">
        <f t="shared" si="131"/>
        <v>1.3735200476334709E-4</v>
      </c>
      <c r="S61" s="19">
        <f t="shared" si="132"/>
        <v>6.2204414669933078E-5</v>
      </c>
      <c r="T61" s="96">
        <f t="shared" si="133"/>
        <v>1.1153182129404722E-4</v>
      </c>
      <c r="U61" s="78">
        <f t="shared" si="134"/>
        <v>6.1790139083473013E-5</v>
      </c>
      <c r="W61" s="146">
        <f t="shared" si="135"/>
        <v>-0.3802967232362045</v>
      </c>
      <c r="X61" s="104">
        <f t="shared" si="136"/>
        <v>-4.9741682210574199E-3</v>
      </c>
    </row>
    <row r="62" spans="1:24" ht="19.5" customHeight="1" x14ac:dyDescent="0.25">
      <c r="A62" s="24"/>
      <c r="B62" t="s">
        <v>67</v>
      </c>
      <c r="C62" s="10">
        <f t="shared" ref="C62:F62" si="138">C44+C53</f>
        <v>73977599</v>
      </c>
      <c r="D62" s="11">
        <f t="shared" si="138"/>
        <v>79685810</v>
      </c>
      <c r="E62" s="11">
        <f t="shared" si="138"/>
        <v>72249203</v>
      </c>
      <c r="F62" s="11">
        <f t="shared" si="138"/>
        <v>74198878</v>
      </c>
      <c r="G62" s="11"/>
      <c r="H62" s="11">
        <f t="shared" si="119"/>
        <v>63185959</v>
      </c>
      <c r="I62" s="12">
        <f t="shared" si="119"/>
        <v>90244319</v>
      </c>
      <c r="J62" s="10">
        <f t="shared" si="119"/>
        <v>17421172</v>
      </c>
      <c r="K62" s="162">
        <f t="shared" si="119"/>
        <v>19724185</v>
      </c>
      <c r="L62" s="2"/>
      <c r="M62" s="77">
        <f t="shared" si="127"/>
        <v>0.22760619061796586</v>
      </c>
      <c r="N62" s="18">
        <f t="shared" si="128"/>
        <v>0.22650901537934107</v>
      </c>
      <c r="O62" s="18">
        <f t="shared" si="129"/>
        <v>0.20499926918727715</v>
      </c>
      <c r="P62" s="37">
        <f t="shared" si="130"/>
        <v>0.20138052235233431</v>
      </c>
      <c r="Q62" s="37"/>
      <c r="R62" s="37">
        <f t="shared" si="131"/>
        <v>0.23576425909496218</v>
      </c>
      <c r="S62" s="19">
        <f t="shared" si="132"/>
        <v>0.22966064070211187</v>
      </c>
      <c r="T62" s="96">
        <f t="shared" si="133"/>
        <v>0.20738766594480298</v>
      </c>
      <c r="U62" s="78">
        <f t="shared" si="134"/>
        <v>0.20991390534932006</v>
      </c>
      <c r="W62" s="146">
        <f t="shared" si="135"/>
        <v>0.1321962150422486</v>
      </c>
      <c r="X62" s="104">
        <f t="shared" si="136"/>
        <v>0.25262394045170722</v>
      </c>
    </row>
    <row r="63" spans="1:24" ht="19.5" customHeight="1" x14ac:dyDescent="0.25">
      <c r="A63" s="24"/>
      <c r="B63" t="s">
        <v>68</v>
      </c>
      <c r="C63" s="10">
        <f t="shared" ref="C63:F63" si="139">C45+C54</f>
        <v>11221141</v>
      </c>
      <c r="D63" s="11">
        <f t="shared" si="139"/>
        <v>13525115</v>
      </c>
      <c r="E63" s="11">
        <f t="shared" si="139"/>
        <v>13685718</v>
      </c>
      <c r="F63" s="11">
        <f t="shared" si="139"/>
        <v>12211519</v>
      </c>
      <c r="G63" s="11"/>
      <c r="H63" s="11">
        <f t="shared" si="119"/>
        <v>8271724</v>
      </c>
      <c r="I63" s="12">
        <f t="shared" si="119"/>
        <v>13504180</v>
      </c>
      <c r="J63" s="10">
        <f t="shared" si="119"/>
        <v>2543943</v>
      </c>
      <c r="K63" s="162">
        <f t="shared" si="119"/>
        <v>3500977</v>
      </c>
      <c r="L63" s="2"/>
      <c r="M63" s="77">
        <f t="shared" si="127"/>
        <v>3.4523980122645938E-2</v>
      </c>
      <c r="N63" s="18">
        <f t="shared" si="128"/>
        <v>3.8445495898734749E-2</v>
      </c>
      <c r="O63" s="18">
        <f t="shared" si="129"/>
        <v>3.8831738923170739E-2</v>
      </c>
      <c r="P63" s="37">
        <f t="shared" si="130"/>
        <v>3.3142847186118568E-2</v>
      </c>
      <c r="Q63" s="37"/>
      <c r="R63" s="37">
        <f t="shared" si="131"/>
        <v>3.0864086122330072E-2</v>
      </c>
      <c r="S63" s="19">
        <f t="shared" si="132"/>
        <v>3.4366469438997536E-2</v>
      </c>
      <c r="T63" s="96">
        <f t="shared" si="133"/>
        <v>3.0283978659221084E-2</v>
      </c>
      <c r="U63" s="78">
        <f t="shared" si="134"/>
        <v>3.7259017526358962E-2</v>
      </c>
      <c r="W63" s="146">
        <f t="shared" si="135"/>
        <v>0.37620103909560865</v>
      </c>
      <c r="X63" s="104">
        <f t="shared" si="136"/>
        <v>0.69750388671378782</v>
      </c>
    </row>
    <row r="64" spans="1:24" ht="19.5" customHeight="1" x14ac:dyDescent="0.25">
      <c r="A64" s="24"/>
      <c r="B64" t="s">
        <v>84</v>
      </c>
      <c r="C64" s="10">
        <f t="shared" ref="C64:F64" si="140">C46+C55</f>
        <v>0</v>
      </c>
      <c r="D64" s="11">
        <f t="shared" si="140"/>
        <v>0</v>
      </c>
      <c r="E64" s="11">
        <f t="shared" si="140"/>
        <v>0</v>
      </c>
      <c r="F64" s="11">
        <f t="shared" si="140"/>
        <v>0</v>
      </c>
      <c r="G64" s="11"/>
      <c r="H64" s="11">
        <f t="shared" si="119"/>
        <v>117119</v>
      </c>
      <c r="I64" s="12">
        <f t="shared" si="119"/>
        <v>148836</v>
      </c>
      <c r="J64" s="10">
        <f t="shared" si="119"/>
        <v>25420</v>
      </c>
      <c r="K64" s="162">
        <f t="shared" si="119"/>
        <v>24095</v>
      </c>
      <c r="L64" s="2"/>
      <c r="M64" s="77">
        <f t="shared" si="127"/>
        <v>0</v>
      </c>
      <c r="N64" s="18">
        <f t="shared" si="128"/>
        <v>0</v>
      </c>
      <c r="O64" s="18">
        <f t="shared" si="129"/>
        <v>0</v>
      </c>
      <c r="P64" s="37">
        <f t="shared" si="130"/>
        <v>0</v>
      </c>
      <c r="Q64" s="37"/>
      <c r="R64" s="37">
        <f t="shared" si="131"/>
        <v>4.3700332633936719E-4</v>
      </c>
      <c r="S64" s="19">
        <f t="shared" si="132"/>
        <v>3.7876922889228652E-4</v>
      </c>
      <c r="T64" s="96">
        <f t="shared" si="133"/>
        <v>3.0260848514192338E-4</v>
      </c>
      <c r="U64" s="78">
        <f t="shared" si="134"/>
        <v>2.5643014144269418E-4</v>
      </c>
      <c r="W64" s="146">
        <f t="shared" si="135"/>
        <v>-5.2124311565696302E-2</v>
      </c>
      <c r="X64" s="104">
        <f t="shared" si="136"/>
        <v>-4.6178343699229199E-3</v>
      </c>
    </row>
    <row r="65" spans="1:24" ht="19.5" customHeight="1" x14ac:dyDescent="0.25">
      <c r="A65" s="24"/>
      <c r="B65" t="s">
        <v>69</v>
      </c>
      <c r="C65" s="10">
        <f t="shared" ref="C65:F65" si="141">C47+C56</f>
        <v>0</v>
      </c>
      <c r="D65" s="11">
        <f t="shared" si="141"/>
        <v>0</v>
      </c>
      <c r="E65" s="11">
        <f t="shared" si="141"/>
        <v>456</v>
      </c>
      <c r="F65" s="11">
        <f t="shared" si="141"/>
        <v>4573</v>
      </c>
      <c r="G65" s="11"/>
      <c r="H65" s="11">
        <f t="shared" si="119"/>
        <v>1438</v>
      </c>
      <c r="I65" s="12">
        <f t="shared" si="119"/>
        <v>1688</v>
      </c>
      <c r="J65" s="10">
        <f t="shared" si="119"/>
        <v>298</v>
      </c>
      <c r="K65" s="162">
        <f t="shared" si="119"/>
        <v>163</v>
      </c>
      <c r="L65" s="2"/>
      <c r="M65" s="77">
        <f t="shared" si="127"/>
        <v>0</v>
      </c>
      <c r="N65" s="18">
        <f t="shared" si="128"/>
        <v>0</v>
      </c>
      <c r="O65" s="18">
        <f t="shared" si="129"/>
        <v>1.2938504906330716E-6</v>
      </c>
      <c r="P65" s="37">
        <f t="shared" si="130"/>
        <v>1.2411415826493021E-5</v>
      </c>
      <c r="Q65" s="37"/>
      <c r="R65" s="37">
        <f t="shared" si="131"/>
        <v>5.3655750414194968E-6</v>
      </c>
      <c r="S65" s="19">
        <f t="shared" si="132"/>
        <v>4.2957514201549333E-6</v>
      </c>
      <c r="T65" s="96">
        <f t="shared" si="133"/>
        <v>3.5474952231429254E-6</v>
      </c>
      <c r="U65" s="78">
        <f t="shared" si="134"/>
        <v>1.7347214382718054E-6</v>
      </c>
      <c r="W65" s="146"/>
      <c r="X65" s="104">
        <f t="shared" si="136"/>
        <v>-1.8127737848711199E-4</v>
      </c>
    </row>
    <row r="66" spans="1:24" ht="19.5" customHeight="1" thickBot="1" x14ac:dyDescent="0.3">
      <c r="A66" s="31"/>
      <c r="B66" s="25" t="s">
        <v>71</v>
      </c>
      <c r="C66" s="32">
        <f t="shared" ref="C66:F66" si="142">C48+C57</f>
        <v>21400980</v>
      </c>
      <c r="D66" s="33">
        <f t="shared" si="142"/>
        <v>20504491</v>
      </c>
      <c r="E66" s="33">
        <f t="shared" si="142"/>
        <v>22778054</v>
      </c>
      <c r="F66" s="33">
        <f t="shared" si="142"/>
        <v>22793578</v>
      </c>
      <c r="G66" s="33"/>
      <c r="H66" s="33">
        <f t="shared" si="119"/>
        <v>21958858</v>
      </c>
      <c r="I66" s="43">
        <f t="shared" si="119"/>
        <v>22648063</v>
      </c>
      <c r="J66" s="32">
        <f t="shared" si="119"/>
        <v>5482730</v>
      </c>
      <c r="K66" s="163">
        <f t="shared" si="119"/>
        <v>5765121</v>
      </c>
      <c r="L66" s="2"/>
      <c r="M66" s="148">
        <f t="shared" si="127"/>
        <v>6.5844196069289498E-2</v>
      </c>
      <c r="N66" s="80">
        <f t="shared" si="128"/>
        <v>5.82845561495147E-2</v>
      </c>
      <c r="O66" s="80">
        <f t="shared" si="129"/>
        <v>6.4630255139400433E-2</v>
      </c>
      <c r="P66" s="179">
        <f t="shared" si="130"/>
        <v>6.1863235235426008E-2</v>
      </c>
      <c r="Q66" s="179"/>
      <c r="R66" s="179">
        <f t="shared" si="131"/>
        <v>8.193456218558752E-2</v>
      </c>
      <c r="S66" s="94">
        <f t="shared" si="132"/>
        <v>5.7636521798583175E-2</v>
      </c>
      <c r="T66" s="236">
        <f t="shared" si="133"/>
        <v>6.5268317063028228E-2</v>
      </c>
      <c r="U66" s="237">
        <f t="shared" si="134"/>
        <v>6.1355085846202383E-2</v>
      </c>
      <c r="W66" s="109">
        <f t="shared" si="135"/>
        <v>5.1505545594986442E-2</v>
      </c>
      <c r="X66" s="106">
        <f t="shared" si="136"/>
        <v>-0.39132312168258454</v>
      </c>
    </row>
    <row r="67" spans="1:24" ht="19.5" customHeight="1" x14ac:dyDescent="0.25">
      <c r="C67" s="2"/>
      <c r="D67" s="2"/>
      <c r="E67" s="2"/>
      <c r="F67" s="2"/>
      <c r="G67" s="2"/>
      <c r="H67" s="2"/>
      <c r="M67" s="173"/>
    </row>
    <row r="68" spans="1:24" ht="19.5" customHeight="1" x14ac:dyDescent="0.25"/>
    <row r="69" spans="1:24" x14ac:dyDescent="0.25">
      <c r="A69" s="1" t="s">
        <v>27</v>
      </c>
      <c r="M69" s="1" t="str">
        <f>W3</f>
        <v>VARIAÇÃO (JAN-MAR)</v>
      </c>
    </row>
    <row r="70" spans="1:24" ht="15.75" thickBot="1" x14ac:dyDescent="0.3"/>
    <row r="71" spans="1:24" ht="24" customHeight="1" x14ac:dyDescent="0.25">
      <c r="A71" s="395" t="s">
        <v>79</v>
      </c>
      <c r="B71" s="429"/>
      <c r="C71" s="397">
        <v>2016</v>
      </c>
      <c r="D71" s="392">
        <v>2017</v>
      </c>
      <c r="E71" s="392">
        <v>2018</v>
      </c>
      <c r="F71" s="392">
        <v>2019</v>
      </c>
      <c r="G71" s="392">
        <v>2020</v>
      </c>
      <c r="H71" s="392">
        <v>2021</v>
      </c>
      <c r="I71" s="401">
        <v>2022</v>
      </c>
      <c r="J71" s="403" t="str">
        <f>J5</f>
        <v>janeiro - março</v>
      </c>
      <c r="K71" s="404"/>
      <c r="M71" s="399" t="s">
        <v>94</v>
      </c>
    </row>
    <row r="72" spans="1:24" ht="20.25" customHeight="1" thickBot="1" x14ac:dyDescent="0.3">
      <c r="A72" s="396"/>
      <c r="B72" s="430"/>
      <c r="C72" s="411"/>
      <c r="D72" s="394"/>
      <c r="E72" s="394"/>
      <c r="F72" s="394"/>
      <c r="G72" s="394"/>
      <c r="H72" s="394"/>
      <c r="I72" s="420"/>
      <c r="J72" s="167">
        <v>2022</v>
      </c>
      <c r="K72" s="169">
        <v>2023</v>
      </c>
      <c r="M72" s="400"/>
    </row>
    <row r="73" spans="1:24" ht="20.100000000000001" customHeight="1" thickBot="1" x14ac:dyDescent="0.3">
      <c r="A73" s="5" t="s">
        <v>37</v>
      </c>
      <c r="B73" s="6"/>
      <c r="C73" s="39">
        <f t="shared" ref="C73:K73" si="143">C40/C7</f>
        <v>4.3607267461763808</v>
      </c>
      <c r="D73" s="152">
        <f t="shared" si="143"/>
        <v>4.3688660485568471</v>
      </c>
      <c r="E73" s="152">
        <f t="shared" si="143"/>
        <v>4.2553963546621869</v>
      </c>
      <c r="F73" s="152">
        <f t="shared" si="143"/>
        <v>4.2796460972023116</v>
      </c>
      <c r="G73" s="152"/>
      <c r="H73" s="152">
        <f t="shared" si="143"/>
        <v>4.3280938532497277</v>
      </c>
      <c r="I73" s="152">
        <f t="shared" si="143"/>
        <v>4.5931569152433829</v>
      </c>
      <c r="J73" s="242">
        <f t="shared" si="143"/>
        <v>4.5122987812244624</v>
      </c>
      <c r="K73" s="243">
        <f t="shared" si="143"/>
        <v>4.4711320858254444</v>
      </c>
      <c r="M73" s="23">
        <f>(K73-J73)/J73</f>
        <v>-9.1232202021531306E-3</v>
      </c>
    </row>
    <row r="74" spans="1:24" ht="20.100000000000001" customHeight="1" x14ac:dyDescent="0.25">
      <c r="A74" s="24"/>
      <c r="B74" s="144" t="s">
        <v>65</v>
      </c>
      <c r="C74" s="332">
        <f t="shared" ref="C74:K74" si="144">C41/C8</f>
        <v>4.0522028895672024</v>
      </c>
      <c r="D74" s="333">
        <f t="shared" si="144"/>
        <v>4.0319616437255634</v>
      </c>
      <c r="E74" s="333">
        <f t="shared" si="144"/>
        <v>3.9730258098124351</v>
      </c>
      <c r="F74" s="333">
        <f t="shared" si="144"/>
        <v>4.010176148614069</v>
      </c>
      <c r="G74" s="333"/>
      <c r="H74" s="333">
        <f t="shared" si="144"/>
        <v>4.0523964081346477</v>
      </c>
      <c r="I74" s="333">
        <f t="shared" si="144"/>
        <v>4.2222847500606928</v>
      </c>
      <c r="J74" s="40">
        <f t="shared" si="144"/>
        <v>4.221753891976233</v>
      </c>
      <c r="K74" s="165">
        <f t="shared" si="144"/>
        <v>4.1705788831290294</v>
      </c>
      <c r="M74" s="244">
        <f t="shared" ref="M74:M99" si="145">(K74-J74)/J74</f>
        <v>-1.2121741379682419E-2</v>
      </c>
    </row>
    <row r="75" spans="1:24" ht="20.100000000000001" customHeight="1" x14ac:dyDescent="0.25">
      <c r="A75" s="24"/>
      <c r="B75" s="144" t="s">
        <v>66</v>
      </c>
      <c r="C75" s="40">
        <f t="shared" ref="C75:K75" si="146">C42/C9</f>
        <v>4.8232437581677328</v>
      </c>
      <c r="D75" s="28">
        <f t="shared" si="146"/>
        <v>4.9457229268549083</v>
      </c>
      <c r="E75" s="28">
        <f t="shared" si="146"/>
        <v>4.6337391431745507</v>
      </c>
      <c r="F75" s="28">
        <f t="shared" si="146"/>
        <v>4.4643065064160572</v>
      </c>
      <c r="G75" s="28"/>
      <c r="H75" s="28">
        <f t="shared" si="146"/>
        <v>4.1691631462692493</v>
      </c>
      <c r="I75" s="28">
        <f t="shared" si="146"/>
        <v>4.5801997679274367</v>
      </c>
      <c r="J75" s="40">
        <f t="shared" si="146"/>
        <v>4.4463867216416819</v>
      </c>
      <c r="K75" s="165">
        <f t="shared" si="146"/>
        <v>4.5779878533749221</v>
      </c>
      <c r="M75" s="30">
        <f t="shared" si="145"/>
        <v>2.9597320244931551E-2</v>
      </c>
    </row>
    <row r="76" spans="1:24" ht="20.100000000000001" customHeight="1" x14ac:dyDescent="0.25">
      <c r="A76" s="24"/>
      <c r="B76" s="144" t="s">
        <v>73</v>
      </c>
      <c r="C76" s="40">
        <f t="shared" ref="C76:K76" si="147">C43/C10</f>
        <v>1.2000470560555261</v>
      </c>
      <c r="D76" s="28">
        <f t="shared" si="147"/>
        <v>1.7223988223497535</v>
      </c>
      <c r="E76" s="28">
        <f t="shared" si="147"/>
        <v>1.7286945464820571</v>
      </c>
      <c r="F76" s="28">
        <f t="shared" si="147"/>
        <v>1.3900773782430587</v>
      </c>
      <c r="G76" s="28"/>
      <c r="H76" s="28">
        <f t="shared" si="147"/>
        <v>1.3573016225827961</v>
      </c>
      <c r="I76" s="28">
        <f t="shared" si="147"/>
        <v>1.5740227960589863</v>
      </c>
      <c r="J76" s="40">
        <f t="shared" si="147"/>
        <v>1.3950268016676592</v>
      </c>
      <c r="K76" s="165">
        <f t="shared" si="147"/>
        <v>1.9555405860559112</v>
      </c>
      <c r="M76" s="30">
        <f t="shared" si="145"/>
        <v>0.40179427643841392</v>
      </c>
    </row>
    <row r="77" spans="1:24" ht="20.100000000000001" customHeight="1" x14ac:dyDescent="0.25">
      <c r="A77" s="24"/>
      <c r="B77" s="144" t="s">
        <v>67</v>
      </c>
      <c r="C77" s="40">
        <f t="shared" ref="C77:K77" si="148">C44/C11</f>
        <v>5.6827841073678815</v>
      </c>
      <c r="D77" s="28">
        <f t="shared" si="148"/>
        <v>5.5818394429576799</v>
      </c>
      <c r="E77" s="28">
        <f t="shared" si="148"/>
        <v>5.3659016515150952</v>
      </c>
      <c r="F77" s="28">
        <f t="shared" si="148"/>
        <v>5.5388074513778047</v>
      </c>
      <c r="G77" s="28"/>
      <c r="H77" s="28">
        <f t="shared" si="148"/>
        <v>5.9852997729258552</v>
      </c>
      <c r="I77" s="28">
        <f t="shared" si="148"/>
        <v>6.3977322538370416</v>
      </c>
      <c r="J77" s="40">
        <f t="shared" si="148"/>
        <v>6.0300308082487142</v>
      </c>
      <c r="K77" s="165">
        <f t="shared" si="148"/>
        <v>6.3264740682421134</v>
      </c>
      <c r="M77" s="30">
        <f t="shared" si="145"/>
        <v>4.916115181167615E-2</v>
      </c>
    </row>
    <row r="78" spans="1:24" ht="20.100000000000001" customHeight="1" x14ac:dyDescent="0.25">
      <c r="A78" s="24"/>
      <c r="B78" t="s">
        <v>68</v>
      </c>
      <c r="C78" s="40">
        <f t="shared" ref="C78:K78" si="149">C45/C12</f>
        <v>3.7635299791587644</v>
      </c>
      <c r="D78" s="28">
        <f t="shared" si="149"/>
        <v>3.7028383220923282</v>
      </c>
      <c r="E78" s="28">
        <f t="shared" si="149"/>
        <v>4.241242753790913</v>
      </c>
      <c r="F78" s="28">
        <f t="shared" si="149"/>
        <v>4.5918663496255681</v>
      </c>
      <c r="G78" s="28"/>
      <c r="H78" s="28">
        <f t="shared" si="149"/>
        <v>4.138323555696422</v>
      </c>
      <c r="I78" s="28">
        <f t="shared" si="149"/>
        <v>4.9089794313067596</v>
      </c>
      <c r="J78" s="40">
        <f t="shared" si="149"/>
        <v>4.9601074980783117</v>
      </c>
      <c r="K78" s="165">
        <f t="shared" si="149"/>
        <v>3.7714235694491296</v>
      </c>
      <c r="M78" s="30">
        <f t="shared" ref="M78" si="150">(K78-J78)/J78</f>
        <v>-0.23964882395990661</v>
      </c>
    </row>
    <row r="79" spans="1:24" ht="20.100000000000001" customHeight="1" x14ac:dyDescent="0.25">
      <c r="A79" s="24"/>
      <c r="B79" s="144" t="s">
        <v>84</v>
      </c>
      <c r="C79" s="40"/>
      <c r="D79" s="28"/>
      <c r="E79" s="28"/>
      <c r="F79" s="28"/>
      <c r="G79" s="28"/>
      <c r="H79" s="28"/>
      <c r="I79" s="28">
        <f t="shared" ref="I79:K79" si="151">I46/I13</f>
        <v>7.6926863572433195</v>
      </c>
      <c r="J79" s="40">
        <f t="shared" si="151"/>
        <v>6.0586510263929618</v>
      </c>
      <c r="K79" s="165">
        <f t="shared" si="151"/>
        <v>7.8231420507996239</v>
      </c>
      <c r="M79" s="30">
        <f t="shared" ref="M79:M81" si="152">(K79-J79)/J79</f>
        <v>0.29123496579025737</v>
      </c>
    </row>
    <row r="80" spans="1:24" ht="20.100000000000001" customHeight="1" x14ac:dyDescent="0.25">
      <c r="A80" s="24"/>
      <c r="B80" t="s">
        <v>69</v>
      </c>
      <c r="C80" s="40"/>
      <c r="D80" s="28"/>
      <c r="E80" s="28"/>
      <c r="F80" s="28">
        <f t="shared" ref="F80:H80" si="153">F47/F14</f>
        <v>3.6082474226804124</v>
      </c>
      <c r="G80" s="28"/>
      <c r="H80" s="28" t="e">
        <f t="shared" si="153"/>
        <v>#DIV/0!</v>
      </c>
      <c r="I80" s="28"/>
      <c r="J80" s="40"/>
      <c r="K80" s="165"/>
      <c r="M80" s="30"/>
    </row>
    <row r="81" spans="1:13" ht="20.100000000000001" customHeight="1" thickBot="1" x14ac:dyDescent="0.3">
      <c r="A81" s="24"/>
      <c r="B81" t="s">
        <v>71</v>
      </c>
      <c r="C81" s="40">
        <f t="shared" ref="C81:K81" si="154">C48/C15</f>
        <v>1.8700899615654336</v>
      </c>
      <c r="D81" s="28">
        <f t="shared" si="154"/>
        <v>3.5003185946106892</v>
      </c>
      <c r="E81" s="28">
        <f t="shared" si="154"/>
        <v>2.6837821809061744</v>
      </c>
      <c r="F81" s="28">
        <f t="shared" si="154"/>
        <v>2.1013277584411889</v>
      </c>
      <c r="G81" s="28"/>
      <c r="H81" s="28">
        <f t="shared" si="154"/>
        <v>3.0186544116969198</v>
      </c>
      <c r="I81" s="28">
        <f t="shared" si="154"/>
        <v>2.7229331895998561</v>
      </c>
      <c r="J81" s="40">
        <f t="shared" si="154"/>
        <v>2.9048730422067881</v>
      </c>
      <c r="K81" s="165">
        <f t="shared" si="154"/>
        <v>2.5661544137698713</v>
      </c>
      <c r="M81" s="30">
        <f t="shared" si="152"/>
        <v>-0.11660359110895854</v>
      </c>
    </row>
    <row r="82" spans="1:13" ht="20.100000000000001" customHeight="1" thickBot="1" x14ac:dyDescent="0.3">
      <c r="A82" s="5" t="s">
        <v>36</v>
      </c>
      <c r="B82" s="6"/>
      <c r="C82" s="39">
        <f t="shared" ref="C82:K82" si="155">C49/C16</f>
        <v>1.1651844962701983</v>
      </c>
      <c r="D82" s="152">
        <f t="shared" si="155"/>
        <v>1.1939999104830223</v>
      </c>
      <c r="E82" s="152">
        <f t="shared" si="155"/>
        <v>1.3421143788134609</v>
      </c>
      <c r="F82" s="152">
        <f t="shared" si="155"/>
        <v>1.3354558265681284</v>
      </c>
      <c r="G82" s="152"/>
      <c r="H82" s="152">
        <f t="shared" si="155"/>
        <v>1.3377788104217092</v>
      </c>
      <c r="I82" s="152">
        <f t="shared" si="155"/>
        <v>1.4199218683424257</v>
      </c>
      <c r="J82" s="39">
        <f t="shared" si="155"/>
        <v>1.3246702719449477</v>
      </c>
      <c r="K82" s="164">
        <f t="shared" si="155"/>
        <v>1.4191830943888797</v>
      </c>
      <c r="L82" s="25"/>
      <c r="M82" s="23">
        <f t="shared" si="145"/>
        <v>7.13481871267206E-2</v>
      </c>
    </row>
    <row r="83" spans="1:13" ht="20.100000000000001" customHeight="1" x14ac:dyDescent="0.25">
      <c r="A83" s="24"/>
      <c r="B83" t="s">
        <v>65</v>
      </c>
      <c r="C83" s="40">
        <f t="shared" ref="C83:K83" si="156">C50/C17</f>
        <v>1.102517518139674</v>
      </c>
      <c r="D83" s="28">
        <f t="shared" si="156"/>
        <v>1.1163774040161705</v>
      </c>
      <c r="E83" s="28">
        <f t="shared" si="156"/>
        <v>1.2677391708388333</v>
      </c>
      <c r="F83" s="28">
        <f t="shared" si="156"/>
        <v>1.2380341069742067</v>
      </c>
      <c r="G83" s="28"/>
      <c r="H83" s="28">
        <f t="shared" si="156"/>
        <v>1.2694856552478542</v>
      </c>
      <c r="I83" s="28">
        <f t="shared" si="156"/>
        <v>1.3123485412298683</v>
      </c>
      <c r="J83" s="40">
        <f t="shared" si="156"/>
        <v>1.2709577036494775</v>
      </c>
      <c r="K83" s="165">
        <f t="shared" si="156"/>
        <v>1.3336728043047423</v>
      </c>
      <c r="M83" s="30">
        <f t="shared" si="145"/>
        <v>4.9344758267865468E-2</v>
      </c>
    </row>
    <row r="84" spans="1:13" ht="20.100000000000001" customHeight="1" x14ac:dyDescent="0.25">
      <c r="A84" s="24"/>
      <c r="B84" t="s">
        <v>66</v>
      </c>
      <c r="C84" s="40">
        <f t="shared" ref="C84:K84" si="157">C51/C18</f>
        <v>3.6237316798196169</v>
      </c>
      <c r="D84" s="28">
        <f t="shared" si="157"/>
        <v>3.5576735203907757</v>
      </c>
      <c r="E84" s="28">
        <f t="shared" si="157"/>
        <v>1.3755840856507735</v>
      </c>
      <c r="F84" s="28">
        <f t="shared" si="157"/>
        <v>1.1544637248743719</v>
      </c>
      <c r="G84" s="28"/>
      <c r="H84" s="28">
        <f t="shared" si="157"/>
        <v>1.0946293718094755</v>
      </c>
      <c r="I84" s="28">
        <f t="shared" si="157"/>
        <v>0.23019702452754323</v>
      </c>
      <c r="J84" s="40">
        <f t="shared" si="157"/>
        <v>0.22102833850349923</v>
      </c>
      <c r="K84" s="165">
        <f t="shared" si="157"/>
        <v>0.25464949928469244</v>
      </c>
      <c r="M84" s="30">
        <f t="shared" ref="M84" si="158">(K84-J84)/J84</f>
        <v>0.15211244408219143</v>
      </c>
    </row>
    <row r="85" spans="1:13" ht="20.100000000000001" customHeight="1" x14ac:dyDescent="0.25">
      <c r="A85" s="24"/>
      <c r="B85" t="s">
        <v>73</v>
      </c>
      <c r="C85" s="40"/>
      <c r="D85" s="28"/>
      <c r="E85" s="28"/>
      <c r="F85" s="28">
        <f t="shared" ref="F85:J85" si="159">F52/F19</f>
        <v>1.2164948453608246</v>
      </c>
      <c r="G85" s="28"/>
      <c r="H85" s="28">
        <f t="shared" si="159"/>
        <v>1.2112676056338028</v>
      </c>
      <c r="I85" s="28" t="e">
        <f t="shared" si="159"/>
        <v>#DIV/0!</v>
      </c>
      <c r="J85" s="40" t="e">
        <f t="shared" si="159"/>
        <v>#DIV/0!</v>
      </c>
      <c r="K85" s="165"/>
      <c r="M85" s="30" t="e">
        <f t="shared" ref="M85:M88" si="160">(K85-J85)/J85</f>
        <v>#DIV/0!</v>
      </c>
    </row>
    <row r="86" spans="1:13" ht="20.100000000000001" customHeight="1" x14ac:dyDescent="0.25">
      <c r="A86" s="24"/>
      <c r="B86" t="s">
        <v>67</v>
      </c>
      <c r="C86" s="40">
        <f t="shared" ref="C86:K86" si="161">C53/C20</f>
        <v>1.8981239757911577</v>
      </c>
      <c r="D86" s="28">
        <f t="shared" si="161"/>
        <v>1.9696153245152437</v>
      </c>
      <c r="E86" s="28">
        <f t="shared" si="161"/>
        <v>2.0736778551369759</v>
      </c>
      <c r="F86" s="28">
        <f t="shared" si="161"/>
        <v>2.16216371773517</v>
      </c>
      <c r="G86" s="28"/>
      <c r="H86" s="28">
        <f t="shared" si="161"/>
        <v>2.2280191761750014</v>
      </c>
      <c r="I86" s="28">
        <f t="shared" si="161"/>
        <v>2.47188808047148</v>
      </c>
      <c r="J86" s="40">
        <f t="shared" si="161"/>
        <v>2.2263479421404662</v>
      </c>
      <c r="K86" s="165">
        <f t="shared" si="161"/>
        <v>2.5308365852199715</v>
      </c>
      <c r="M86" s="30">
        <f t="shared" si="160"/>
        <v>0.13676597324080547</v>
      </c>
    </row>
    <row r="87" spans="1:13" ht="20.100000000000001" customHeight="1" x14ac:dyDescent="0.25">
      <c r="A87" s="24"/>
      <c r="B87" t="s">
        <v>68</v>
      </c>
      <c r="C87" s="40">
        <f t="shared" ref="C87:K87" si="162">C54/C21</f>
        <v>0.98625533815988875</v>
      </c>
      <c r="D87" s="28">
        <f t="shared" si="162"/>
        <v>0.97945810292732172</v>
      </c>
      <c r="E87" s="28">
        <f t="shared" si="162"/>
        <v>1.0752321369095725</v>
      </c>
      <c r="F87" s="28">
        <f t="shared" si="162"/>
        <v>1.0388874025453827</v>
      </c>
      <c r="G87" s="28"/>
      <c r="H87" s="28">
        <f t="shared" si="162"/>
        <v>1.0104919691807241</v>
      </c>
      <c r="I87" s="28">
        <f t="shared" si="162"/>
        <v>1.0694868283037615</v>
      </c>
      <c r="J87" s="40">
        <f t="shared" si="162"/>
        <v>1.0342962843538202</v>
      </c>
      <c r="K87" s="165">
        <f t="shared" si="162"/>
        <v>1.1264711876159548</v>
      </c>
      <c r="M87" s="30">
        <f t="shared" si="160"/>
        <v>8.9118470844861616E-2</v>
      </c>
    </row>
    <row r="88" spans="1:13" ht="20.100000000000001" customHeight="1" x14ac:dyDescent="0.25">
      <c r="A88" s="24"/>
      <c r="B88" t="s">
        <v>84</v>
      </c>
      <c r="C88" s="40"/>
      <c r="D88" s="28"/>
      <c r="E88" s="28"/>
      <c r="F88" s="28"/>
      <c r="G88" s="28"/>
      <c r="H88" s="28"/>
      <c r="I88" s="28">
        <f t="shared" ref="I88:K88" si="163">I55/I22</f>
        <v>5.5630260998464713</v>
      </c>
      <c r="J88" s="40">
        <f t="shared" si="163"/>
        <v>5.2764205325281361</v>
      </c>
      <c r="K88" s="165">
        <f t="shared" si="163"/>
        <v>5.6535292010032245</v>
      </c>
      <c r="M88" s="30">
        <f t="shared" si="160"/>
        <v>7.1470548291267658E-2</v>
      </c>
    </row>
    <row r="89" spans="1:13" ht="20.100000000000001" customHeight="1" x14ac:dyDescent="0.25">
      <c r="A89" s="24"/>
      <c r="B89" t="s">
        <v>69</v>
      </c>
      <c r="C89" s="40"/>
      <c r="D89" s="28"/>
      <c r="E89" s="28">
        <f t="shared" ref="E89:H89" si="164">E56/E23</f>
        <v>1.7142857142857142</v>
      </c>
      <c r="F89" s="28">
        <f t="shared" si="164"/>
        <v>1.6877828054298643</v>
      </c>
      <c r="G89" s="28"/>
      <c r="H89" s="28">
        <f t="shared" si="164"/>
        <v>1.4084231145935358</v>
      </c>
      <c r="I89" s="28"/>
      <c r="J89" s="40"/>
      <c r="K89" s="165"/>
      <c r="M89" s="30"/>
    </row>
    <row r="90" spans="1:13" ht="20.100000000000001" customHeight="1" thickBot="1" x14ac:dyDescent="0.3">
      <c r="A90" s="24"/>
      <c r="B90" t="s">
        <v>71</v>
      </c>
      <c r="C90" s="41">
        <f t="shared" ref="C90:K90" si="165">C57/C24</f>
        <v>0.80850063389424598</v>
      </c>
      <c r="D90" s="29">
        <f t="shared" si="165"/>
        <v>0.82026955014475089</v>
      </c>
      <c r="E90" s="29">
        <f t="shared" si="165"/>
        <v>0.99512438068627362</v>
      </c>
      <c r="F90" s="29">
        <f t="shared" si="165"/>
        <v>1.0089309407324405</v>
      </c>
      <c r="G90" s="29"/>
      <c r="H90" s="29">
        <f t="shared" si="165"/>
        <v>0.89796247739495461</v>
      </c>
      <c r="I90" s="29">
        <f t="shared" si="165"/>
        <v>0.96848621539424806</v>
      </c>
      <c r="J90" s="41">
        <f t="shared" si="165"/>
        <v>0.94039983923015846</v>
      </c>
      <c r="K90" s="234">
        <f t="shared" si="165"/>
        <v>1.0048769541172864</v>
      </c>
      <c r="M90" s="34">
        <f t="shared" si="145"/>
        <v>6.856351117617264E-2</v>
      </c>
    </row>
    <row r="91" spans="1:13" ht="20.100000000000001" customHeight="1" thickBot="1" x14ac:dyDescent="0.3">
      <c r="A91" s="74" t="s">
        <v>21</v>
      </c>
      <c r="B91" s="100"/>
      <c r="C91" s="339">
        <f t="shared" ref="C91:K91" si="166">C58/C25</f>
        <v>2.2085980084340191</v>
      </c>
      <c r="D91" s="340">
        <f t="shared" si="166"/>
        <v>2.2692122767291418</v>
      </c>
      <c r="E91" s="340">
        <f t="shared" si="166"/>
        <v>2.3654983434630283</v>
      </c>
      <c r="F91" s="340">
        <f t="shared" si="166"/>
        <v>2.39736103434146</v>
      </c>
      <c r="G91" s="340"/>
      <c r="H91" s="340">
        <f t="shared" si="166"/>
        <v>1.9527584716022952</v>
      </c>
      <c r="I91" s="340">
        <f t="shared" si="166"/>
        <v>2.5307073814331922</v>
      </c>
      <c r="J91" s="341">
        <f t="shared" si="166"/>
        <v>2.3099768542898209</v>
      </c>
      <c r="K91" s="342">
        <f t="shared" si="166"/>
        <v>2.546711021360716</v>
      </c>
      <c r="M91" s="129">
        <f t="shared" si="145"/>
        <v>0.10248335026875265</v>
      </c>
    </row>
    <row r="92" spans="1:13" ht="20.100000000000001" customHeight="1" x14ac:dyDescent="0.25">
      <c r="A92" s="24"/>
      <c r="B92" t="s">
        <v>65</v>
      </c>
      <c r="C92" s="332">
        <f t="shared" ref="C92:K92" si="167">C59/C26</f>
        <v>2.2427271848746191</v>
      </c>
      <c r="D92" s="333">
        <f t="shared" si="167"/>
        <v>2.2389405647573151</v>
      </c>
      <c r="E92" s="333">
        <f t="shared" si="167"/>
        <v>2.3500339940941997</v>
      </c>
      <c r="F92" s="333">
        <f t="shared" si="167"/>
        <v>2.3409029957611334</v>
      </c>
      <c r="G92" s="333"/>
      <c r="H92" s="333">
        <f t="shared" si="167"/>
        <v>1.9009190729159162</v>
      </c>
      <c r="I92" s="333">
        <f t="shared" si="167"/>
        <v>2.4322079233712688</v>
      </c>
      <c r="J92" s="40">
        <f t="shared" si="167"/>
        <v>2.2863102141032758</v>
      </c>
      <c r="K92" s="165">
        <f t="shared" si="167"/>
        <v>2.4757978177212459</v>
      </c>
      <c r="M92" s="244">
        <f t="shared" si="145"/>
        <v>8.2879218423248746E-2</v>
      </c>
    </row>
    <row r="93" spans="1:13" ht="20.100000000000001" customHeight="1" x14ac:dyDescent="0.25">
      <c r="A93" s="24"/>
      <c r="B93" t="s">
        <v>66</v>
      </c>
      <c r="C93" s="40">
        <f t="shared" ref="C93:K93" si="168">C60/C27</f>
        <v>4.8119940048809466</v>
      </c>
      <c r="D93" s="28">
        <f t="shared" si="168"/>
        <v>4.9373233152999569</v>
      </c>
      <c r="E93" s="28">
        <f t="shared" si="168"/>
        <v>4.624503000994995</v>
      </c>
      <c r="F93" s="28">
        <f t="shared" si="168"/>
        <v>4.4451995202647794</v>
      </c>
      <c r="G93" s="28"/>
      <c r="H93" s="28">
        <f t="shared" si="168"/>
        <v>4.1533884225963389</v>
      </c>
      <c r="I93" s="28">
        <f t="shared" si="168"/>
        <v>4.4312890356480921</v>
      </c>
      <c r="J93" s="40">
        <f t="shared" si="168"/>
        <v>4.2521176718631795</v>
      </c>
      <c r="K93" s="165">
        <f t="shared" si="168"/>
        <v>4.4719505199195755</v>
      </c>
      <c r="M93" s="30">
        <f t="shared" ref="M93:M96" si="169">(K93-J93)/J93</f>
        <v>5.1699615349560718E-2</v>
      </c>
    </row>
    <row r="94" spans="1:13" ht="20.100000000000001" customHeight="1" x14ac:dyDescent="0.25">
      <c r="A94" s="24"/>
      <c r="B94" t="s">
        <v>73</v>
      </c>
      <c r="C94" s="40">
        <f t="shared" ref="C94:K94" si="170">C61/C28</f>
        <v>1.2000470560555261</v>
      </c>
      <c r="D94" s="28">
        <f t="shared" si="170"/>
        <v>1.7223988223497535</v>
      </c>
      <c r="E94" s="28">
        <f t="shared" si="170"/>
        <v>1.7286945464820571</v>
      </c>
      <c r="F94" s="28">
        <f t="shared" si="170"/>
        <v>1.3893143608102596</v>
      </c>
      <c r="G94" s="28"/>
      <c r="H94" s="28">
        <f t="shared" si="170"/>
        <v>1.3565374410377358</v>
      </c>
      <c r="I94" s="28">
        <f t="shared" si="170"/>
        <v>1.5740227960589863</v>
      </c>
      <c r="J94" s="40">
        <f t="shared" si="170"/>
        <v>1.3950268016676592</v>
      </c>
      <c r="K94" s="165">
        <f t="shared" si="170"/>
        <v>1.9555405860559112</v>
      </c>
      <c r="M94" s="30">
        <f t="shared" si="169"/>
        <v>0.40179427643841392</v>
      </c>
    </row>
    <row r="95" spans="1:13" ht="20.100000000000001" customHeight="1" x14ac:dyDescent="0.25">
      <c r="A95" s="24"/>
      <c r="B95" t="s">
        <v>67</v>
      </c>
      <c r="C95" s="40">
        <f t="shared" ref="C95:K95" si="171">C62/C29</f>
        <v>2.9827863289603198</v>
      </c>
      <c r="D95" s="28">
        <f t="shared" si="171"/>
        <v>3.0487845331072214</v>
      </c>
      <c r="E95" s="28">
        <f t="shared" si="171"/>
        <v>2.9918251668235269</v>
      </c>
      <c r="F95" s="28">
        <f t="shared" si="171"/>
        <v>3.1644058663513017</v>
      </c>
      <c r="G95" s="28"/>
      <c r="H95" s="28">
        <f t="shared" si="171"/>
        <v>2.8897975937546376</v>
      </c>
      <c r="I95" s="28">
        <f t="shared" si="171"/>
        <v>3.6838537323706295</v>
      </c>
      <c r="J95" s="40">
        <f t="shared" si="171"/>
        <v>3.3708856725519043</v>
      </c>
      <c r="K95" s="165">
        <f t="shared" si="171"/>
        <v>3.8645895704867566</v>
      </c>
      <c r="M95" s="30">
        <f t="shared" si="169"/>
        <v>0.1464611813906751</v>
      </c>
    </row>
    <row r="96" spans="1:13" ht="20.100000000000001" customHeight="1" x14ac:dyDescent="0.25">
      <c r="A96" s="24"/>
      <c r="B96" t="s">
        <v>68</v>
      </c>
      <c r="C96" s="40">
        <f t="shared" ref="C96:K96" si="172">C63/C30</f>
        <v>1.9168367074143802</v>
      </c>
      <c r="D96" s="28">
        <f t="shared" si="172"/>
        <v>1.9705822616759467</v>
      </c>
      <c r="E96" s="28">
        <f t="shared" si="172"/>
        <v>2.2863621517907782</v>
      </c>
      <c r="F96" s="28">
        <f t="shared" si="172"/>
        <v>2.3450719574843908</v>
      </c>
      <c r="G96" s="28"/>
      <c r="H96" s="28">
        <f t="shared" si="172"/>
        <v>1.6219829952782092</v>
      </c>
      <c r="I96" s="28">
        <f t="shared" si="172"/>
        <v>2.4201212911920518</v>
      </c>
      <c r="J96" s="40">
        <f t="shared" si="172"/>
        <v>2.2006712889873139</v>
      </c>
      <c r="K96" s="165">
        <f t="shared" si="172"/>
        <v>2.4007890219926336</v>
      </c>
      <c r="M96" s="30">
        <f t="shared" si="169"/>
        <v>9.093485883455503E-2</v>
      </c>
    </row>
    <row r="97" spans="1:13" ht="20.100000000000001" customHeight="1" x14ac:dyDescent="0.25">
      <c r="A97" s="24"/>
      <c r="B97" t="s">
        <v>84</v>
      </c>
      <c r="C97" s="40"/>
      <c r="D97" s="28"/>
      <c r="E97" s="28"/>
      <c r="F97" s="28"/>
      <c r="G97" s="28"/>
      <c r="H97" s="28"/>
      <c r="I97" s="28">
        <f t="shared" ref="I97:K97" si="173">I64/I31</f>
        <v>6.0559059283069541</v>
      </c>
      <c r="J97" s="40">
        <f t="shared" si="173"/>
        <v>5.4479211315902276</v>
      </c>
      <c r="K97" s="165">
        <f t="shared" si="173"/>
        <v>6.2519460300985985</v>
      </c>
      <c r="M97" s="30">
        <f t="shared" ref="M97" si="174">(K97-J97)/J97</f>
        <v>0.14758379923052944</v>
      </c>
    </row>
    <row r="98" spans="1:13" ht="20.100000000000001" customHeight="1" x14ac:dyDescent="0.25">
      <c r="A98" s="24"/>
      <c r="B98" t="s">
        <v>69</v>
      </c>
      <c r="C98" s="40"/>
      <c r="D98" s="28"/>
      <c r="E98" s="28">
        <f t="shared" ref="E98:H98" si="175">E65/E32</f>
        <v>1.7142857142857142</v>
      </c>
      <c r="F98" s="28">
        <f t="shared" si="175"/>
        <v>3.3018050541516244</v>
      </c>
      <c r="G98" s="28"/>
      <c r="H98" s="28">
        <f t="shared" si="175"/>
        <v>1.4084231145935358</v>
      </c>
      <c r="I98" s="28"/>
      <c r="J98" s="40"/>
      <c r="K98" s="165"/>
      <c r="M98" s="30"/>
    </row>
    <row r="99" spans="1:13" ht="20.100000000000001" customHeight="1" thickBot="1" x14ac:dyDescent="0.3">
      <c r="A99" s="31"/>
      <c r="B99" s="25" t="s">
        <v>71</v>
      </c>
      <c r="C99" s="41">
        <f t="shared" ref="C99:K99" si="176">C66/C33</f>
        <v>0.82204908168838542</v>
      </c>
      <c r="D99" s="29">
        <f t="shared" si="176"/>
        <v>0.83867744257933441</v>
      </c>
      <c r="E99" s="29">
        <f t="shared" si="176"/>
        <v>1.0055573488595</v>
      </c>
      <c r="F99" s="29">
        <f t="shared" si="176"/>
        <v>1.0265574065817267</v>
      </c>
      <c r="G99" s="29"/>
      <c r="H99" s="29">
        <f t="shared" si="176"/>
        <v>0.91717894498720187</v>
      </c>
      <c r="I99" s="29">
        <f t="shared" si="176"/>
        <v>0.99862614328772581</v>
      </c>
      <c r="J99" s="41">
        <f t="shared" si="176"/>
        <v>0.96499227070536608</v>
      </c>
      <c r="K99" s="234">
        <f t="shared" si="176"/>
        <v>1.0399918534178032</v>
      </c>
      <c r="M99" s="34">
        <f t="shared" si="145"/>
        <v>7.7720397343302855E-2</v>
      </c>
    </row>
    <row r="100" spans="1:13" ht="20.100000000000001" customHeight="1" x14ac:dyDescent="0.25"/>
    <row r="101" spans="1:13" ht="15.75" x14ac:dyDescent="0.25">
      <c r="A101" s="99" t="s">
        <v>39</v>
      </c>
    </row>
  </sheetData>
  <mergeCells count="46">
    <mergeCell ref="G5:G6"/>
    <mergeCell ref="Q5:Q6"/>
    <mergeCell ref="G38:G39"/>
    <mergeCell ref="Q38:Q39"/>
    <mergeCell ref="G71:G72"/>
    <mergeCell ref="M71:M72"/>
    <mergeCell ref="J71:K71"/>
    <mergeCell ref="W5:X5"/>
    <mergeCell ref="A5:B6"/>
    <mergeCell ref="C5:C6"/>
    <mergeCell ref="D5:D6"/>
    <mergeCell ref="E5:E6"/>
    <mergeCell ref="I5:I6"/>
    <mergeCell ref="J5:K5"/>
    <mergeCell ref="M5:M6"/>
    <mergeCell ref="N5:N6"/>
    <mergeCell ref="O5:O6"/>
    <mergeCell ref="S5:S6"/>
    <mergeCell ref="T5:U5"/>
    <mergeCell ref="H5:H6"/>
    <mergeCell ref="R5:R6"/>
    <mergeCell ref="P5:P6"/>
    <mergeCell ref="F5:F6"/>
    <mergeCell ref="W38:X38"/>
    <mergeCell ref="A38:B39"/>
    <mergeCell ref="C38:C39"/>
    <mergeCell ref="D38:D39"/>
    <mergeCell ref="E38:E39"/>
    <mergeCell ref="I38:I39"/>
    <mergeCell ref="J38:K38"/>
    <mergeCell ref="M38:M39"/>
    <mergeCell ref="N38:N39"/>
    <mergeCell ref="O38:O39"/>
    <mergeCell ref="S38:S39"/>
    <mergeCell ref="T38:U38"/>
    <mergeCell ref="H38:H39"/>
    <mergeCell ref="R38:R39"/>
    <mergeCell ref="F38:F39"/>
    <mergeCell ref="P38:P39"/>
    <mergeCell ref="A71:B72"/>
    <mergeCell ref="C71:C72"/>
    <mergeCell ref="D71:D72"/>
    <mergeCell ref="E71:E72"/>
    <mergeCell ref="I71:I72"/>
    <mergeCell ref="H71:H72"/>
    <mergeCell ref="F71:F7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2" id="{4498C8FE-D0E4-4807-A42A-4AAF376B3A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M73:M99</xm:sqref>
        </x14:conditionalFormatting>
        <x14:conditionalFormatting xmlns:xm="http://schemas.microsoft.com/office/excel/2006/main">
          <x14:cfRule type="iconSet" priority="106" id="{0EAFEFC5-7791-47FA-95D8-74B63F191F4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W7:X33</xm:sqref>
        </x14:conditionalFormatting>
        <x14:conditionalFormatting xmlns:xm="http://schemas.microsoft.com/office/excel/2006/main">
          <x14:cfRule type="iconSet" priority="109" id="{6A2C635A-0C34-43C2-8F85-BA82A2A51A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W40:X66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2"/>
  <sheetViews>
    <sheetView showGridLines="0" showRowColHeaders="0" workbookViewId="0">
      <selection activeCell="D31" sqref="D31"/>
    </sheetView>
  </sheetViews>
  <sheetFormatPr defaultRowHeight="15" x14ac:dyDescent="0.25"/>
  <sheetData>
    <row r="2" spans="1:1" ht="15.75" x14ac:dyDescent="0.25">
      <c r="A2" s="250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2:M51"/>
  <sheetViews>
    <sheetView showGridLines="0" showRowColHeaders="0" zoomScale="80" zoomScaleNormal="80" workbookViewId="0">
      <selection activeCell="D6" sqref="D6"/>
    </sheetView>
  </sheetViews>
  <sheetFormatPr defaultRowHeight="16.5" x14ac:dyDescent="0.3"/>
  <cols>
    <col min="1" max="1" width="3.140625" style="46" customWidth="1"/>
    <col min="2" max="3" width="9.140625" style="46"/>
    <col min="4" max="4" width="5.5703125" style="46" customWidth="1"/>
    <col min="5" max="7" width="9.140625" style="46"/>
    <col min="8" max="8" width="12.85546875" style="46" customWidth="1"/>
    <col min="9" max="10" width="9.140625" style="46"/>
    <col min="11" max="11" width="9.140625" style="46" customWidth="1"/>
    <col min="12" max="12" width="10" style="46" customWidth="1"/>
    <col min="13" max="13" width="13.7109375" style="47" customWidth="1"/>
    <col min="14" max="16384" width="9.140625" style="46"/>
  </cols>
  <sheetData>
    <row r="2" spans="2:13" ht="11.25" customHeight="1" x14ac:dyDescent="0.3">
      <c r="B2" s="364" t="s">
        <v>28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70"/>
    </row>
    <row r="3" spans="2:13" ht="11.25" customHeight="1" x14ac:dyDescent="0.3"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70"/>
    </row>
    <row r="4" spans="2:13" ht="11.25" customHeight="1" x14ac:dyDescent="0.3">
      <c r="B4" s="365" t="s">
        <v>87</v>
      </c>
      <c r="C4" s="365"/>
      <c r="D4" s="366" t="s">
        <v>88</v>
      </c>
      <c r="E4" s="367"/>
      <c r="F4" s="367"/>
      <c r="G4" s="367"/>
      <c r="H4" s="367"/>
      <c r="I4" s="367"/>
      <c r="J4" s="367"/>
      <c r="K4" s="367"/>
      <c r="L4" s="71"/>
      <c r="M4" s="72"/>
    </row>
    <row r="5" spans="2:13" ht="11.25" customHeight="1" x14ac:dyDescent="0.3">
      <c r="B5" s="365"/>
      <c r="C5" s="365"/>
      <c r="D5" s="367"/>
      <c r="E5" s="367"/>
      <c r="F5" s="367"/>
      <c r="G5" s="367"/>
      <c r="H5" s="367"/>
      <c r="I5" s="367"/>
      <c r="J5" s="367"/>
      <c r="K5" s="367"/>
      <c r="L5" s="71"/>
      <c r="M5" s="72"/>
    </row>
    <row r="7" spans="2:13" ht="25.5" customHeight="1" x14ac:dyDescent="0.3">
      <c r="B7" s="360" t="s">
        <v>29</v>
      </c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</row>
    <row r="8" spans="2:13" ht="16.5" customHeight="1" x14ac:dyDescent="0.3">
      <c r="B8" s="368"/>
      <c r="C8" s="369"/>
      <c r="D8" s="369"/>
      <c r="M8" s="48" t="s">
        <v>30</v>
      </c>
    </row>
    <row r="9" spans="2:13" ht="20.100000000000001" customHeight="1" x14ac:dyDescent="0.3">
      <c r="B9" s="369"/>
      <c r="C9" s="369"/>
      <c r="D9" s="369"/>
      <c r="E9" s="358" t="s">
        <v>31</v>
      </c>
      <c r="F9" s="358"/>
      <c r="G9" s="363">
        <f>'2'!V9</f>
        <v>2.0156347194641711E-3</v>
      </c>
      <c r="H9" s="363"/>
      <c r="I9" s="57" t="s">
        <v>32</v>
      </c>
      <c r="J9" s="58"/>
      <c r="K9" s="138">
        <f>'3'!V9</f>
        <v>-1.4039607137302894E-2</v>
      </c>
      <c r="L9" s="66">
        <f>'3'!V9</f>
        <v>-1.4039607137302894E-2</v>
      </c>
      <c r="M9" s="63">
        <f>'5'!U7</f>
        <v>0.43220691874910694</v>
      </c>
    </row>
    <row r="10" spans="2:13" ht="19.5" customHeight="1" x14ac:dyDescent="0.3">
      <c r="B10" s="369"/>
      <c r="C10" s="369"/>
      <c r="D10" s="369"/>
      <c r="E10" s="358"/>
      <c r="F10" s="358"/>
      <c r="G10" s="363"/>
      <c r="H10" s="363"/>
      <c r="I10" s="57" t="s">
        <v>33</v>
      </c>
      <c r="J10" s="58"/>
      <c r="K10" s="138">
        <f>'4'!V9</f>
        <v>1.4591861960601421E-2</v>
      </c>
      <c r="L10" s="66">
        <f>'4'!V9</f>
        <v>1.4591861960601421E-2</v>
      </c>
      <c r="M10" s="63">
        <f>'5'!U21</f>
        <v>0.56779308125089301</v>
      </c>
    </row>
    <row r="11" spans="2:13" ht="20.100000000000001" customHeight="1" x14ac:dyDescent="0.35">
      <c r="B11" s="369"/>
      <c r="C11" s="369"/>
      <c r="D11" s="369"/>
      <c r="E11" s="49"/>
      <c r="F11" s="49"/>
      <c r="G11" s="60"/>
      <c r="H11" s="61"/>
      <c r="L11" s="67"/>
      <c r="M11" s="50"/>
    </row>
    <row r="12" spans="2:13" ht="20.100000000000001" customHeight="1" x14ac:dyDescent="0.3">
      <c r="B12" s="369"/>
      <c r="C12" s="369"/>
      <c r="D12" s="369"/>
      <c r="E12" s="358" t="s">
        <v>34</v>
      </c>
      <c r="F12" s="358"/>
      <c r="G12" s="363">
        <f>'2'!V18</f>
        <v>0.10300942309592911</v>
      </c>
      <c r="H12" s="363"/>
      <c r="I12" s="57" t="s">
        <v>32</v>
      </c>
      <c r="J12" s="58"/>
      <c r="K12" s="138">
        <f>'5'!W31</f>
        <v>9.4612682350479982E-2</v>
      </c>
      <c r="L12" s="66">
        <f>K12</f>
        <v>9.4612682350479982E-2</v>
      </c>
      <c r="M12" s="63">
        <f>'5'!U31</f>
        <v>0.64457724328602473</v>
      </c>
    </row>
    <row r="13" spans="2:13" ht="20.100000000000001" customHeight="1" x14ac:dyDescent="0.3">
      <c r="B13" s="369"/>
      <c r="C13" s="369"/>
      <c r="D13" s="369"/>
      <c r="E13" s="358"/>
      <c r="F13" s="358"/>
      <c r="G13" s="363"/>
      <c r="H13" s="363"/>
      <c r="I13" s="57" t="s">
        <v>33</v>
      </c>
      <c r="J13" s="58"/>
      <c r="K13" s="138">
        <f>'5'!W21</f>
        <v>1.4591861960601421E-2</v>
      </c>
      <c r="L13" s="66">
        <f>'5'!W45</f>
        <v>0.11857063512973572</v>
      </c>
      <c r="M13" s="63">
        <f>'5'!U45</f>
        <v>0.35542275671397522</v>
      </c>
    </row>
    <row r="14" spans="2:13" ht="20.100000000000001" customHeight="1" x14ac:dyDescent="0.35">
      <c r="B14" s="369"/>
      <c r="C14" s="369"/>
      <c r="D14" s="369"/>
      <c r="F14" s="49"/>
      <c r="G14" s="60"/>
      <c r="H14" s="62"/>
      <c r="L14" s="67"/>
    </row>
    <row r="15" spans="2:13" ht="20.100000000000001" customHeight="1" x14ac:dyDescent="0.3">
      <c r="B15" s="369"/>
      <c r="C15" s="369"/>
      <c r="D15" s="369"/>
      <c r="E15" s="358" t="s">
        <v>35</v>
      </c>
      <c r="F15" s="358"/>
      <c r="G15" s="363">
        <f>'2'!L27</f>
        <v>0.10079063128065889</v>
      </c>
      <c r="H15" s="363"/>
      <c r="I15" s="57" t="s">
        <v>32</v>
      </c>
      <c r="J15" s="58"/>
      <c r="K15" s="138">
        <f>'5'!M55</f>
        <v>0.11019944642230026</v>
      </c>
      <c r="L15" s="66">
        <f>K15</f>
        <v>0.11019944642230026</v>
      </c>
      <c r="M15" s="59"/>
    </row>
    <row r="16" spans="2:13" ht="20.100000000000001" customHeight="1" x14ac:dyDescent="0.3">
      <c r="B16" s="369"/>
      <c r="C16" s="369"/>
      <c r="D16" s="369"/>
      <c r="E16" s="358"/>
      <c r="F16" s="358"/>
      <c r="G16" s="363"/>
      <c r="H16" s="363"/>
      <c r="I16" s="57" t="s">
        <v>33</v>
      </c>
      <c r="J16" s="58"/>
      <c r="K16" s="138">
        <f>'5'!M69</f>
        <v>0.10248335026875265</v>
      </c>
      <c r="L16" s="66">
        <f>K16</f>
        <v>0.10248335026875265</v>
      </c>
      <c r="M16" s="59"/>
    </row>
    <row r="17" spans="2:13" ht="11.25" customHeight="1" x14ac:dyDescent="0.3">
      <c r="B17" s="369"/>
      <c r="C17" s="369"/>
      <c r="D17" s="369"/>
    </row>
    <row r="18" spans="2:13" ht="11.25" customHeight="1" x14ac:dyDescent="0.3"/>
    <row r="19" spans="2:13" ht="11.25" customHeight="1" x14ac:dyDescent="0.3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2"/>
    </row>
    <row r="20" spans="2:13" ht="11.25" customHeight="1" x14ac:dyDescent="0.3"/>
    <row r="21" spans="2:13" ht="11.25" customHeight="1" x14ac:dyDescent="0.3"/>
    <row r="22" spans="2:13" ht="25.5" customHeight="1" x14ac:dyDescent="0.3">
      <c r="B22" s="360" t="s">
        <v>36</v>
      </c>
      <c r="C22" s="361"/>
      <c r="D22" s="361"/>
      <c r="E22" s="361"/>
      <c r="F22" s="361"/>
      <c r="G22" s="361"/>
      <c r="H22" s="361"/>
      <c r="I22" s="361"/>
      <c r="J22" s="361"/>
      <c r="K22" s="361"/>
      <c r="L22" s="361"/>
      <c r="M22" s="361"/>
    </row>
    <row r="23" spans="2:13" x14ac:dyDescent="0.3">
      <c r="B23" s="362"/>
      <c r="C23" s="362"/>
      <c r="D23" s="362"/>
      <c r="M23" s="48" t="s">
        <v>30</v>
      </c>
    </row>
    <row r="24" spans="2:13" ht="20.100000000000001" customHeight="1" x14ac:dyDescent="0.3">
      <c r="B24" s="362"/>
      <c r="C24" s="362"/>
      <c r="D24" s="362"/>
      <c r="E24" s="358" t="s">
        <v>31</v>
      </c>
      <c r="F24" s="358"/>
      <c r="G24" s="363">
        <f>'6'!W24</f>
        <v>-6.7414408849859067E-2</v>
      </c>
      <c r="H24" s="363"/>
      <c r="I24" s="57" t="s">
        <v>32</v>
      </c>
      <c r="J24" s="58"/>
      <c r="K24" s="138">
        <f>'6'!W7</f>
        <v>-5.9937488268746481E-2</v>
      </c>
      <c r="L24" s="66">
        <f>K24</f>
        <v>-5.9937488268746481E-2</v>
      </c>
      <c r="M24" s="63">
        <f>'6'!S7</f>
        <v>0.48428325160233199</v>
      </c>
    </row>
    <row r="25" spans="2:13" ht="20.100000000000001" customHeight="1" x14ac:dyDescent="0.3">
      <c r="B25" s="362"/>
      <c r="C25" s="362"/>
      <c r="D25" s="362"/>
      <c r="E25" s="358"/>
      <c r="F25" s="358"/>
      <c r="G25" s="363"/>
      <c r="H25" s="363"/>
      <c r="I25" s="57" t="s">
        <v>33</v>
      </c>
      <c r="J25" s="58"/>
      <c r="K25" s="138">
        <f>'6'!W21</f>
        <v>-7.4021068716436336E-2</v>
      </c>
      <c r="L25" s="66">
        <f>K25</f>
        <v>-7.4021068716436336E-2</v>
      </c>
      <c r="M25" s="63">
        <f>'6'!S21</f>
        <v>0.51571674839766801</v>
      </c>
    </row>
    <row r="26" spans="2:13" ht="20.100000000000001" customHeight="1" x14ac:dyDescent="0.3">
      <c r="B26" s="362"/>
      <c r="C26" s="362"/>
      <c r="D26" s="362"/>
      <c r="E26" s="49"/>
      <c r="F26" s="49"/>
      <c r="G26" s="49"/>
      <c r="I26" s="53"/>
      <c r="L26" s="67"/>
      <c r="M26" s="65"/>
    </row>
    <row r="27" spans="2:13" ht="20.100000000000001" customHeight="1" x14ac:dyDescent="0.3">
      <c r="B27" s="362"/>
      <c r="C27" s="362"/>
      <c r="D27" s="362"/>
      <c r="E27" s="358" t="s">
        <v>34</v>
      </c>
      <c r="F27" s="358"/>
      <c r="G27" s="363">
        <f>'6'!W48</f>
        <v>-1.0939296063432559E-2</v>
      </c>
      <c r="H27" s="363"/>
      <c r="I27" s="57" t="s">
        <v>32</v>
      </c>
      <c r="J27" s="58"/>
      <c r="K27" s="138">
        <f>'6'!W31</f>
        <v>-1.2067485886331051E-2</v>
      </c>
      <c r="L27" s="66">
        <f>K27</f>
        <v>-1.2067485886331051E-2</v>
      </c>
      <c r="M27" s="63">
        <f>'6'!S31</f>
        <v>0.73253203418745239</v>
      </c>
    </row>
    <row r="28" spans="2:13" ht="20.100000000000001" customHeight="1" x14ac:dyDescent="0.3">
      <c r="B28" s="362"/>
      <c r="C28" s="362"/>
      <c r="D28" s="362"/>
      <c r="E28" s="358"/>
      <c r="F28" s="358"/>
      <c r="G28" s="363"/>
      <c r="H28" s="363"/>
      <c r="I28" s="57" t="s">
        <v>33</v>
      </c>
      <c r="J28" s="58"/>
      <c r="K28" s="138">
        <f>'6'!W45</f>
        <v>-7.9541506518158583E-3</v>
      </c>
      <c r="L28" s="66">
        <f>K28</f>
        <v>-7.9541506518158583E-3</v>
      </c>
      <c r="M28" s="63">
        <f>'6'!S45</f>
        <v>0.26746796581254767</v>
      </c>
    </row>
    <row r="29" spans="2:13" ht="20.100000000000001" customHeight="1" x14ac:dyDescent="0.3">
      <c r="B29" s="362"/>
      <c r="C29" s="362"/>
      <c r="D29" s="362"/>
      <c r="F29" s="49"/>
      <c r="G29" s="54"/>
      <c r="H29" s="55"/>
      <c r="I29" s="53"/>
      <c r="L29" s="68"/>
    </row>
    <row r="30" spans="2:13" ht="20.100000000000001" customHeight="1" x14ac:dyDescent="0.3">
      <c r="B30" s="362"/>
      <c r="C30" s="362"/>
      <c r="D30" s="362"/>
      <c r="E30" s="359" t="s">
        <v>35</v>
      </c>
      <c r="F30" s="359"/>
      <c r="G30" s="363">
        <f>'6'!M72</f>
        <v>6.0557565249080056E-2</v>
      </c>
      <c r="H30" s="363"/>
      <c r="I30" s="57" t="s">
        <v>32</v>
      </c>
      <c r="J30" s="58"/>
      <c r="K30" s="138">
        <f>'6'!M55</f>
        <v>5.0922148032747513E-2</v>
      </c>
      <c r="L30" s="66">
        <f>K30</f>
        <v>5.0922148032747513E-2</v>
      </c>
      <c r="M30" s="59"/>
    </row>
    <row r="31" spans="2:13" ht="20.100000000000001" customHeight="1" x14ac:dyDescent="0.3">
      <c r="B31" s="362"/>
      <c r="C31" s="362"/>
      <c r="D31" s="362"/>
      <c r="E31" s="359"/>
      <c r="F31" s="359"/>
      <c r="G31" s="363"/>
      <c r="H31" s="363"/>
      <c r="I31" s="57" t="s">
        <v>33</v>
      </c>
      <c r="J31" s="58"/>
      <c r="K31" s="138">
        <f>'6'!M69</f>
        <v>7.13481871267206E-2</v>
      </c>
      <c r="L31" s="66">
        <f>K31</f>
        <v>7.13481871267206E-2</v>
      </c>
      <c r="M31" s="59"/>
    </row>
    <row r="32" spans="2:13" ht="15.75" customHeight="1" x14ac:dyDescent="0.3">
      <c r="B32" s="362"/>
      <c r="C32" s="362"/>
      <c r="D32" s="362"/>
    </row>
    <row r="33" spans="2:13" ht="12" customHeight="1" x14ac:dyDescent="0.3"/>
    <row r="34" spans="2:13" ht="12" customHeight="1" x14ac:dyDescent="0.3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2"/>
    </row>
    <row r="35" spans="2:13" ht="12" customHeight="1" x14ac:dyDescent="0.3"/>
    <row r="36" spans="2:13" ht="12" customHeight="1" x14ac:dyDescent="0.3"/>
    <row r="37" spans="2:13" ht="25.5" customHeight="1" x14ac:dyDescent="0.3">
      <c r="B37" s="360" t="s">
        <v>37</v>
      </c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361"/>
    </row>
    <row r="38" spans="2:13" x14ac:dyDescent="0.3">
      <c r="B38" s="362"/>
      <c r="C38" s="362"/>
      <c r="D38" s="362"/>
      <c r="L38" s="69"/>
      <c r="M38" s="48" t="s">
        <v>30</v>
      </c>
    </row>
    <row r="39" spans="2:13" ht="20.100000000000001" customHeight="1" x14ac:dyDescent="0.3">
      <c r="B39" s="362"/>
      <c r="C39" s="362"/>
      <c r="D39" s="362"/>
      <c r="E39" s="358" t="s">
        <v>31</v>
      </c>
      <c r="F39" s="358"/>
      <c r="G39" s="363">
        <f>'7'!W24</f>
        <v>0.18950005828622077</v>
      </c>
      <c r="H39" s="363"/>
      <c r="I39" s="57" t="s">
        <v>32</v>
      </c>
      <c r="J39" s="58"/>
      <c r="K39" s="138">
        <f>'7'!W7</f>
        <v>0.14808518180792646</v>
      </c>
      <c r="L39" s="66">
        <f>K39</f>
        <v>0.14808518180792646</v>
      </c>
      <c r="M39" s="63">
        <f>'7'!S7</f>
        <v>0.35427253882091686</v>
      </c>
    </row>
    <row r="40" spans="2:13" ht="20.100000000000001" customHeight="1" x14ac:dyDescent="0.3">
      <c r="B40" s="362"/>
      <c r="C40" s="362"/>
      <c r="D40" s="362"/>
      <c r="E40" s="358"/>
      <c r="F40" s="358"/>
      <c r="G40" s="363"/>
      <c r="H40" s="363"/>
      <c r="I40" s="57" t="s">
        <v>33</v>
      </c>
      <c r="J40" s="58"/>
      <c r="K40" s="138">
        <f>'7'!W21</f>
        <v>0.21265630579649211</v>
      </c>
      <c r="L40" s="66">
        <f>K40</f>
        <v>0.21265630579649211</v>
      </c>
      <c r="M40" s="63">
        <f>'7'!S21</f>
        <v>0.64572746117908308</v>
      </c>
    </row>
    <row r="41" spans="2:13" ht="20.100000000000001" customHeight="1" x14ac:dyDescent="0.3">
      <c r="B41" s="362"/>
      <c r="C41" s="362"/>
      <c r="D41" s="362"/>
      <c r="E41" s="49"/>
      <c r="F41" s="49"/>
      <c r="G41" s="54"/>
      <c r="H41" s="56"/>
      <c r="I41" s="53"/>
      <c r="J41" s="53"/>
      <c r="L41" s="139"/>
      <c r="M41" s="65"/>
    </row>
    <row r="42" spans="2:13" ht="20.100000000000001" customHeight="1" x14ac:dyDescent="0.3">
      <c r="B42" s="362"/>
      <c r="C42" s="362"/>
      <c r="D42" s="362"/>
      <c r="E42" s="358" t="s">
        <v>34</v>
      </c>
      <c r="F42" s="358"/>
      <c r="G42" s="363">
        <f>'7'!W48</f>
        <v>0.21985446808443754</v>
      </c>
      <c r="H42" s="363"/>
      <c r="I42" s="57" t="s">
        <v>32</v>
      </c>
      <c r="J42" s="57"/>
      <c r="K42" s="138">
        <f>'7'!W31</f>
        <v>0.23355314600120855</v>
      </c>
      <c r="L42" s="66">
        <f>K42</f>
        <v>0.23355314600120855</v>
      </c>
      <c r="M42" s="63">
        <f>'7'!S31</f>
        <v>0.57604847899445255</v>
      </c>
    </row>
    <row r="43" spans="2:13" ht="20.100000000000001" customHeight="1" x14ac:dyDescent="0.3">
      <c r="B43" s="362"/>
      <c r="C43" s="362"/>
      <c r="D43" s="362"/>
      <c r="E43" s="358"/>
      <c r="F43" s="358"/>
      <c r="G43" s="363"/>
      <c r="H43" s="363"/>
      <c r="I43" s="57" t="s">
        <v>33</v>
      </c>
      <c r="J43" s="57"/>
      <c r="K43" s="138">
        <f>'7'!W45</f>
        <v>0.20159297528918113</v>
      </c>
      <c r="L43" s="66">
        <f>K43</f>
        <v>0.20159297528918113</v>
      </c>
      <c r="M43" s="63">
        <f>'7'!S45</f>
        <v>0.4239515210055475</v>
      </c>
    </row>
    <row r="44" spans="2:13" ht="20.100000000000001" customHeight="1" x14ac:dyDescent="0.3">
      <c r="B44" s="362"/>
      <c r="C44" s="362"/>
      <c r="D44" s="362"/>
      <c r="F44" s="49"/>
      <c r="G44" s="54"/>
      <c r="H44" s="55"/>
      <c r="I44" s="53"/>
      <c r="J44" s="53"/>
      <c r="L44" s="139"/>
    </row>
    <row r="45" spans="2:13" ht="20.100000000000001" customHeight="1" x14ac:dyDescent="0.3">
      <c r="B45" s="362"/>
      <c r="C45" s="362"/>
      <c r="D45" s="362"/>
      <c r="E45" s="359" t="s">
        <v>35</v>
      </c>
      <c r="F45" s="359"/>
      <c r="G45" s="363">
        <f>'7'!M72</f>
        <v>2.5518628256269344E-2</v>
      </c>
      <c r="H45" s="363"/>
      <c r="I45" s="57" t="s">
        <v>32</v>
      </c>
      <c r="J45" s="57"/>
      <c r="K45" s="138">
        <f>'7'!M55</f>
        <v>7.4443922408869503E-2</v>
      </c>
      <c r="L45" s="66">
        <f>K45</f>
        <v>7.4443922408869503E-2</v>
      </c>
      <c r="M45" s="59"/>
    </row>
    <row r="46" spans="2:13" ht="20.100000000000001" customHeight="1" x14ac:dyDescent="0.3">
      <c r="B46" s="362"/>
      <c r="C46" s="362"/>
      <c r="D46" s="362"/>
      <c r="E46" s="359"/>
      <c r="F46" s="359"/>
      <c r="G46" s="363"/>
      <c r="H46" s="363"/>
      <c r="I46" s="57" t="s">
        <v>33</v>
      </c>
      <c r="J46" s="57"/>
      <c r="K46" s="138">
        <f>'7'!M69</f>
        <v>-9.1232202021531306E-3</v>
      </c>
      <c r="L46" s="66">
        <f>K46</f>
        <v>-9.1232202021531306E-3</v>
      </c>
      <c r="M46" s="59"/>
    </row>
    <row r="47" spans="2:13" ht="15.75" customHeight="1" x14ac:dyDescent="0.3">
      <c r="B47" s="362"/>
      <c r="C47" s="362"/>
      <c r="D47" s="362"/>
      <c r="E47" s="55"/>
      <c r="F47" s="55"/>
    </row>
    <row r="48" spans="2:13" ht="12" customHeight="1" x14ac:dyDescent="0.3">
      <c r="B48" s="311"/>
      <c r="C48" s="311"/>
      <c r="D48" s="311"/>
      <c r="E48" s="55"/>
      <c r="F48" s="55"/>
    </row>
    <row r="49" spans="2:13" ht="12" customHeight="1" x14ac:dyDescent="0.3">
      <c r="B49" s="312"/>
      <c r="C49" s="312"/>
      <c r="D49" s="312"/>
      <c r="E49" s="313"/>
      <c r="F49" s="313"/>
      <c r="G49" s="314"/>
      <c r="H49" s="314"/>
      <c r="I49" s="314"/>
      <c r="J49" s="314"/>
      <c r="K49" s="314"/>
      <c r="L49" s="314"/>
      <c r="M49" s="315"/>
    </row>
    <row r="51" spans="2:13" x14ac:dyDescent="0.3">
      <c r="B51" s="87" t="s">
        <v>39</v>
      </c>
    </row>
  </sheetData>
  <mergeCells count="27">
    <mergeCell ref="B22:M22"/>
    <mergeCell ref="E15:F16"/>
    <mergeCell ref="B2:L3"/>
    <mergeCell ref="B4:C5"/>
    <mergeCell ref="D4:K5"/>
    <mergeCell ref="B7:M7"/>
    <mergeCell ref="B8:D17"/>
    <mergeCell ref="E9:F10"/>
    <mergeCell ref="E12:F13"/>
    <mergeCell ref="G9:H10"/>
    <mergeCell ref="G12:H13"/>
    <mergeCell ref="G15:H16"/>
    <mergeCell ref="E42:F43"/>
    <mergeCell ref="E45:F46"/>
    <mergeCell ref="E30:F31"/>
    <mergeCell ref="B37:M37"/>
    <mergeCell ref="B38:D47"/>
    <mergeCell ref="E39:F40"/>
    <mergeCell ref="B23:D32"/>
    <mergeCell ref="E24:F25"/>
    <mergeCell ref="E27:F28"/>
    <mergeCell ref="G39:H40"/>
    <mergeCell ref="G42:H43"/>
    <mergeCell ref="G45:H46"/>
    <mergeCell ref="G24:H25"/>
    <mergeCell ref="G27:H28"/>
    <mergeCell ref="G30:H31"/>
  </mergeCells>
  <conditionalFormatting sqref="L9:L10">
    <cfRule type="cellIs" dxfId="12" priority="3" operator="lessThan">
      <formula>0</formula>
    </cfRule>
  </conditionalFormatting>
  <conditionalFormatting sqref="L12:L13">
    <cfRule type="cellIs" dxfId="11" priority="5" operator="lessThan">
      <formula>0</formula>
    </cfRule>
  </conditionalFormatting>
  <conditionalFormatting sqref="L15:L16">
    <cfRule type="cellIs" dxfId="10" priority="7" operator="lessThan">
      <formula>0</formula>
    </cfRule>
  </conditionalFormatting>
  <conditionalFormatting sqref="L24">
    <cfRule type="cellIs" dxfId="9" priority="15" operator="lessThan">
      <formula>0</formula>
    </cfRule>
  </conditionalFormatting>
  <conditionalFormatting sqref="L25">
    <cfRule type="cellIs" dxfId="8" priority="94" operator="lessThan">
      <formula>0</formula>
    </cfRule>
  </conditionalFormatting>
  <conditionalFormatting sqref="L30:L31">
    <cfRule type="cellIs" dxfId="7" priority="55" operator="lessThan">
      <formula>0</formula>
    </cfRule>
  </conditionalFormatting>
  <conditionalFormatting sqref="L39:L46">
    <cfRule type="cellIs" dxfId="6" priority="1" operator="lessThan">
      <formula>0</formula>
    </cfRule>
  </conditionalFormatting>
  <conditionalFormatting sqref="L27:M28">
    <cfRule type="cellIs" dxfId="5" priority="75" operator="lessThan">
      <formula>0</formula>
    </cfRule>
  </conditionalFormatting>
  <conditionalFormatting sqref="M9:M10">
    <cfRule type="cellIs" dxfId="4" priority="98" operator="lessThan">
      <formula>0</formula>
    </cfRule>
  </conditionalFormatting>
  <conditionalFormatting sqref="M12:M13">
    <cfRule type="cellIs" dxfId="3" priority="96" operator="lessThan">
      <formula>0</formula>
    </cfRule>
  </conditionalFormatting>
  <conditionalFormatting sqref="M24:M25">
    <cfRule type="cellIs" dxfId="2" priority="77" operator="lessThan">
      <formula>0</formula>
    </cfRule>
  </conditionalFormatting>
  <conditionalFormatting sqref="M39:M40">
    <cfRule type="cellIs" dxfId="1" priority="10" operator="lessThan">
      <formula>0</formula>
    </cfRule>
  </conditionalFormatting>
  <conditionalFormatting sqref="M42:M43">
    <cfRule type="cellIs" dxfId="0" priority="71" operator="less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9" id="{5DBE29DD-5FFB-404B-9195-6FECFE5F44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G9</xm:sqref>
        </x14:conditionalFormatting>
        <x14:conditionalFormatting xmlns:xm="http://schemas.microsoft.com/office/excel/2006/main">
          <x14:cfRule type="iconSet" priority="33" id="{015E9E44-6B65-4871-AD18-19038E5B67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G12</xm:sqref>
        </x14:conditionalFormatting>
        <x14:conditionalFormatting xmlns:xm="http://schemas.microsoft.com/office/excel/2006/main">
          <x14:cfRule type="iconSet" priority="32" id="{E98B2464-202B-48CF-B843-C0A8761B06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G15</xm:sqref>
        </x14:conditionalFormatting>
        <x14:conditionalFormatting xmlns:xm="http://schemas.microsoft.com/office/excel/2006/main">
          <x14:cfRule type="iconSet" priority="31" id="{CC7E8286-A51B-4331-B14A-ACF148C402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G24</xm:sqref>
        </x14:conditionalFormatting>
        <x14:conditionalFormatting xmlns:xm="http://schemas.microsoft.com/office/excel/2006/main">
          <x14:cfRule type="iconSet" priority="30" id="{DCD6D72A-212B-4830-8401-B9151655253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9" id="{BE8A82B1-112F-42BC-BFBD-2897F0A409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G30</xm:sqref>
        </x14:conditionalFormatting>
        <x14:conditionalFormatting xmlns:xm="http://schemas.microsoft.com/office/excel/2006/main">
          <x14:cfRule type="iconSet" priority="9" id="{5CF1C80A-6D24-4300-9BB5-E566E86BDC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G39</xm:sqref>
        </x14:conditionalFormatting>
        <x14:conditionalFormatting xmlns:xm="http://schemas.microsoft.com/office/excel/2006/main">
          <x14:cfRule type="iconSet" priority="22" id="{8625BD0B-C48D-4CBF-AFF4-9BAA488EC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G42</xm:sqref>
        </x14:conditionalFormatting>
        <x14:conditionalFormatting xmlns:xm="http://schemas.microsoft.com/office/excel/2006/main">
          <x14:cfRule type="iconSet" priority="21" id="{64914958-4231-4F75-A0AC-AC7800DEC9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G45</xm:sqref>
        </x14:conditionalFormatting>
        <x14:conditionalFormatting xmlns:xm="http://schemas.microsoft.com/office/excel/2006/main">
          <x14:cfRule type="iconSet" priority="35" id="{BBDCCDEF-7E2C-4983-9EE2-526A7479E610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</xm:sqref>
        </x14:conditionalFormatting>
        <x14:conditionalFormatting xmlns:xm="http://schemas.microsoft.com/office/excel/2006/main">
          <x14:cfRule type="iconSet" priority="34" id="{7E1B2702-2E59-468B-83FF-C3791AA4DD91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K10</xm:sqref>
        </x14:conditionalFormatting>
        <x14:conditionalFormatting xmlns:xm="http://schemas.microsoft.com/office/excel/2006/main">
          <x14:cfRule type="iconSet" priority="28" id="{C7DDBBF5-8666-42C9-8A2C-6BEFFB42E28D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K12:K13</xm:sqref>
        </x14:conditionalFormatting>
        <x14:conditionalFormatting xmlns:xm="http://schemas.microsoft.com/office/excel/2006/main">
          <x14:cfRule type="iconSet" priority="27" id="{8BE0474F-F0E8-4E5A-AB68-B451493D8D0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K15:K16</xm:sqref>
        </x14:conditionalFormatting>
        <x14:conditionalFormatting xmlns:xm="http://schemas.microsoft.com/office/excel/2006/main">
          <x14:cfRule type="iconSet" priority="26" id="{B5DA784B-D80D-4F88-A3F2-BE6704F3269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K24:K25</xm:sqref>
        </x14:conditionalFormatting>
        <x14:conditionalFormatting xmlns:xm="http://schemas.microsoft.com/office/excel/2006/main">
          <x14:cfRule type="iconSet" priority="25" id="{097835E2-E1B7-45D6-860A-D78F7E2F22A5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K27:K28</xm:sqref>
        </x14:conditionalFormatting>
        <x14:conditionalFormatting xmlns:xm="http://schemas.microsoft.com/office/excel/2006/main">
          <x14:cfRule type="iconSet" priority="24" id="{83F8E740-5C26-4EA2-AC3A-F1733A2763FD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K30:K31</xm:sqref>
        </x14:conditionalFormatting>
        <x14:conditionalFormatting xmlns:xm="http://schemas.microsoft.com/office/excel/2006/main">
          <x14:cfRule type="iconSet" priority="8" id="{C8D79B6A-CC7D-49AE-9D5E-860CC144688A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K39:K40</xm:sqref>
        </x14:conditionalFormatting>
        <x14:conditionalFormatting xmlns:xm="http://schemas.microsoft.com/office/excel/2006/main">
          <x14:cfRule type="iconSet" priority="19" id="{0565512D-7BCE-4B3E-9BA6-71FD2DBC41E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K42:K43</xm:sqref>
        </x14:conditionalFormatting>
        <x14:conditionalFormatting xmlns:xm="http://schemas.microsoft.com/office/excel/2006/main">
          <x14:cfRule type="iconSet" priority="18" id="{384F375A-86B1-4BC0-952C-EF3057CDBF5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K45:K46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741A-A8F4-4D79-AD3D-E0880A64C11C}">
  <sheetPr codeName="Folha4">
    <pageSetUpPr fitToPage="1"/>
  </sheetPr>
  <dimension ref="A1:W29"/>
  <sheetViews>
    <sheetView showGridLines="0" topLeftCell="A4" workbookViewId="0">
      <selection activeCell="I16" sqref="I16:J17"/>
    </sheetView>
  </sheetViews>
  <sheetFormatPr defaultRowHeight="15" x14ac:dyDescent="0.25"/>
  <cols>
    <col min="1" max="1" width="25.140625" style="265" bestFit="1" customWidth="1"/>
    <col min="2" max="4" width="11.7109375" style="265" customWidth="1"/>
    <col min="5" max="6" width="12.7109375" style="265" customWidth="1"/>
    <col min="7" max="7" width="12.7109375" style="265" bestFit="1" customWidth="1"/>
    <col min="8" max="8" width="12.85546875" style="265" customWidth="1"/>
    <col min="9" max="10" width="12.7109375" style="265" customWidth="1"/>
    <col min="11" max="11" width="2.5703125" style="265" customWidth="1"/>
    <col min="12" max="20" width="10.7109375" style="265" customWidth="1"/>
    <col min="21" max="21" width="2.5703125" style="265" customWidth="1"/>
    <col min="22" max="23" width="10.5703125" style="265" customWidth="1"/>
    <col min="24" max="24" width="2.140625" style="265" customWidth="1"/>
    <col min="25" max="27" width="11.7109375" style="265" customWidth="1"/>
    <col min="28" max="32" width="9.140625" style="265"/>
    <col min="33" max="33" width="2.140625" style="265" customWidth="1"/>
    <col min="34" max="36" width="9.140625" style="265"/>
    <col min="37" max="37" width="11.42578125" style="265" customWidth="1"/>
    <col min="38" max="16384" width="9.140625" style="265"/>
  </cols>
  <sheetData>
    <row r="1" spans="1:23" x14ac:dyDescent="0.25">
      <c r="A1" s="281" t="s">
        <v>40</v>
      </c>
    </row>
    <row r="2" spans="1:23" x14ac:dyDescent="0.25">
      <c r="A2" s="281"/>
    </row>
    <row r="3" spans="1:23" x14ac:dyDescent="0.25">
      <c r="A3" s="281" t="s">
        <v>22</v>
      </c>
      <c r="L3" s="281" t="s">
        <v>24</v>
      </c>
      <c r="V3" s="281" t="s">
        <v>89</v>
      </c>
    </row>
    <row r="4" spans="1:23" ht="15.75" thickBot="1" x14ac:dyDescent="0.3">
      <c r="R4" s="310"/>
      <c r="S4" s="309"/>
      <c r="T4" s="309"/>
    </row>
    <row r="5" spans="1:23" ht="20.25" customHeight="1" x14ac:dyDescent="0.25">
      <c r="A5" s="376" t="s">
        <v>44</v>
      </c>
      <c r="B5" s="370">
        <v>2016</v>
      </c>
      <c r="C5" s="372">
        <v>2017</v>
      </c>
      <c r="D5" s="389">
        <v>2018</v>
      </c>
      <c r="E5" s="389">
        <v>2019</v>
      </c>
      <c r="F5" s="389">
        <v>2020</v>
      </c>
      <c r="G5" s="372">
        <v>2021</v>
      </c>
      <c r="H5" s="382">
        <v>2022</v>
      </c>
      <c r="I5" s="378" t="s">
        <v>90</v>
      </c>
      <c r="J5" s="379"/>
      <c r="L5" s="374">
        <v>2016</v>
      </c>
      <c r="M5" s="372">
        <v>2017</v>
      </c>
      <c r="N5" s="372">
        <v>2018</v>
      </c>
      <c r="O5" s="372">
        <v>2019</v>
      </c>
      <c r="P5" s="372">
        <v>2020</v>
      </c>
      <c r="Q5" s="372">
        <v>2021</v>
      </c>
      <c r="R5" s="387">
        <v>2022</v>
      </c>
      <c r="S5" s="391" t="str">
        <f>I5</f>
        <v>janeiro - março</v>
      </c>
      <c r="T5" s="379"/>
      <c r="V5" s="384" t="s">
        <v>91</v>
      </c>
      <c r="W5" s="385"/>
    </row>
    <row r="6" spans="1:23" ht="20.25" customHeight="1" thickBot="1" x14ac:dyDescent="0.3">
      <c r="A6" s="377"/>
      <c r="B6" s="371"/>
      <c r="C6" s="373"/>
      <c r="D6" s="390"/>
      <c r="E6" s="390"/>
      <c r="F6" s="390"/>
      <c r="G6" s="373"/>
      <c r="H6" s="383"/>
      <c r="I6" s="280">
        <v>2022</v>
      </c>
      <c r="J6" s="279">
        <v>2023</v>
      </c>
      <c r="L6" s="375">
        <v>2016</v>
      </c>
      <c r="M6" s="373">
        <v>2017</v>
      </c>
      <c r="N6" s="386"/>
      <c r="O6" s="386"/>
      <c r="P6" s="386"/>
      <c r="Q6" s="386">
        <v>2018</v>
      </c>
      <c r="R6" s="388"/>
      <c r="S6" s="308">
        <f>I6</f>
        <v>2022</v>
      </c>
      <c r="T6" s="279">
        <f>J6</f>
        <v>2023</v>
      </c>
      <c r="V6" s="307" t="s">
        <v>0</v>
      </c>
      <c r="W6" s="306" t="s">
        <v>38</v>
      </c>
    </row>
    <row r="7" spans="1:23" ht="21.95" customHeight="1" x14ac:dyDescent="0.25">
      <c r="A7" s="277" t="s">
        <v>37</v>
      </c>
      <c r="B7" s="302">
        <v>73589682</v>
      </c>
      <c r="C7" s="301">
        <v>80208943</v>
      </c>
      <c r="D7" s="301">
        <v>81369316</v>
      </c>
      <c r="E7" s="301">
        <v>89195523</v>
      </c>
      <c r="F7" s="283">
        <v>49337611</v>
      </c>
      <c r="G7" s="301">
        <v>45841593</v>
      </c>
      <c r="H7" s="299">
        <v>84172471</v>
      </c>
      <c r="I7" s="283">
        <v>17525583</v>
      </c>
      <c r="J7" s="299">
        <v>20846682</v>
      </c>
      <c r="L7" s="298">
        <f>B7/B9</f>
        <v>0.28645210339566635</v>
      </c>
      <c r="M7" s="305">
        <f>C7/C9</f>
        <v>0.29996382809659872</v>
      </c>
      <c r="N7" s="305">
        <f>D7/D9</f>
        <v>0.30810715382130371</v>
      </c>
      <c r="O7" s="305">
        <f>E7/E9</f>
        <v>0.32051134028015688</v>
      </c>
      <c r="P7" s="305">
        <f t="shared" ref="P7:R7" si="0">F7/F9</f>
        <v>0.19586883260604279</v>
      </c>
      <c r="Q7" s="305">
        <f t="shared" si="0"/>
        <v>0.17980831146725429</v>
      </c>
      <c r="R7" s="305">
        <f t="shared" si="0"/>
        <v>0.30076728495237126</v>
      </c>
      <c r="S7" s="351">
        <f t="shared" ref="S7" si="1">I7/I9</f>
        <v>0.27024575277245183</v>
      </c>
      <c r="T7" s="353">
        <f t="shared" ref="T7" si="2">J7/J9</f>
        <v>0.32081070148614399</v>
      </c>
      <c r="V7" s="304">
        <f>(J7-I7)/I7</f>
        <v>0.18950005828622077</v>
      </c>
      <c r="W7" s="303">
        <f>(T7-S7)*100</f>
        <v>5.0564948713692157</v>
      </c>
    </row>
    <row r="8" spans="1:23" ht="21.95" customHeight="1" thickBot="1" x14ac:dyDescent="0.3">
      <c r="A8" s="277" t="s">
        <v>36</v>
      </c>
      <c r="B8" s="302">
        <v>183310795</v>
      </c>
      <c r="C8" s="301">
        <v>187186441</v>
      </c>
      <c r="D8" s="316">
        <v>182724896</v>
      </c>
      <c r="E8" s="316">
        <v>189095794</v>
      </c>
      <c r="F8" s="283">
        <v>202553465</v>
      </c>
      <c r="G8" s="301">
        <v>209105426</v>
      </c>
      <c r="H8" s="300">
        <v>195686660</v>
      </c>
      <c r="I8" s="283">
        <v>47324957</v>
      </c>
      <c r="J8" s="299">
        <v>44134573</v>
      </c>
      <c r="L8" s="298">
        <f>B8/B9</f>
        <v>0.71354789660433371</v>
      </c>
      <c r="M8" s="297">
        <f>C8/C9</f>
        <v>0.70003617190340128</v>
      </c>
      <c r="N8" s="297">
        <f>D8/D9</f>
        <v>0.69189284617869629</v>
      </c>
      <c r="O8" s="297">
        <f>E8/E9</f>
        <v>0.67948865971984318</v>
      </c>
      <c r="P8" s="297">
        <f t="shared" ref="P8:R8" si="3">F8/F9</f>
        <v>0.80413116739395718</v>
      </c>
      <c r="Q8" s="297">
        <f t="shared" si="3"/>
        <v>0.82019168853274571</v>
      </c>
      <c r="R8" s="297">
        <f t="shared" si="3"/>
        <v>0.69923271504762874</v>
      </c>
      <c r="S8" s="352">
        <f t="shared" ref="S8" si="4">I8/I9</f>
        <v>0.72975424722754811</v>
      </c>
      <c r="T8" s="354">
        <f t="shared" ref="T8" si="5">J8/J9</f>
        <v>0.67918929851385601</v>
      </c>
      <c r="V8" s="295">
        <f>(J8-I8)/I8</f>
        <v>-6.7414408849859067E-2</v>
      </c>
      <c r="W8" s="294">
        <f>(T8-S8)*100</f>
        <v>-5.0564948713692104</v>
      </c>
    </row>
    <row r="9" spans="1:23" ht="21.95" customHeight="1" thickBot="1" x14ac:dyDescent="0.3">
      <c r="A9" s="271" t="s">
        <v>21</v>
      </c>
      <c r="B9" s="293">
        <f t="shared" ref="B9:J9" si="6">SUM(B7:B8)</f>
        <v>256900477</v>
      </c>
      <c r="C9" s="292">
        <f t="shared" si="6"/>
        <v>267395384</v>
      </c>
      <c r="D9" s="292">
        <f t="shared" si="6"/>
        <v>264094212</v>
      </c>
      <c r="E9" s="292">
        <f t="shared" si="6"/>
        <v>278291317</v>
      </c>
      <c r="F9" s="292">
        <f t="shared" si="6"/>
        <v>251891076</v>
      </c>
      <c r="G9" s="292">
        <f t="shared" si="6"/>
        <v>254947019</v>
      </c>
      <c r="H9" s="292">
        <f t="shared" si="6"/>
        <v>279859131</v>
      </c>
      <c r="I9" s="291">
        <f t="shared" si="6"/>
        <v>64850540</v>
      </c>
      <c r="J9" s="290">
        <f t="shared" si="6"/>
        <v>64981255</v>
      </c>
      <c r="L9" s="289">
        <f t="shared" ref="L9:T9" si="7">L7+L8</f>
        <v>1</v>
      </c>
      <c r="M9" s="288">
        <f t="shared" si="7"/>
        <v>1</v>
      </c>
      <c r="N9" s="288">
        <f t="shared" si="7"/>
        <v>1</v>
      </c>
      <c r="O9" s="288">
        <f t="shared" ref="O9:R9" si="8">O7+O8</f>
        <v>1</v>
      </c>
      <c r="P9" s="288">
        <f t="shared" si="8"/>
        <v>1</v>
      </c>
      <c r="Q9" s="288">
        <f t="shared" si="8"/>
        <v>1</v>
      </c>
      <c r="R9" s="288">
        <f t="shared" si="8"/>
        <v>1</v>
      </c>
      <c r="S9" s="287">
        <f t="shared" si="7"/>
        <v>1</v>
      </c>
      <c r="T9" s="286">
        <f t="shared" si="7"/>
        <v>1</v>
      </c>
      <c r="V9" s="285">
        <f>(J9-I9)/I9</f>
        <v>2.0156347194641711E-3</v>
      </c>
      <c r="W9" s="284">
        <f>(T9-S9)*100</f>
        <v>0</v>
      </c>
    </row>
    <row r="11" spans="1:23" x14ac:dyDescent="0.25">
      <c r="I11" s="283"/>
    </row>
    <row r="12" spans="1:23" x14ac:dyDescent="0.25">
      <c r="A12" s="281" t="s">
        <v>23</v>
      </c>
      <c r="J12" s="282"/>
      <c r="L12" s="281" t="s">
        <v>25</v>
      </c>
      <c r="V12" s="281" t="str">
        <f>V3</f>
        <v>VARIAÇÃO (JAN-MAR)</v>
      </c>
    </row>
    <row r="13" spans="1:23" ht="15.75" thickBot="1" x14ac:dyDescent="0.3"/>
    <row r="14" spans="1:23" ht="20.25" customHeight="1" x14ac:dyDescent="0.25">
      <c r="A14" s="376" t="str">
        <f>A5</f>
        <v>CERTIFICADO + NÃO CERTIFICADO</v>
      </c>
      <c r="B14" s="370">
        <v>2016</v>
      </c>
      <c r="C14" s="372">
        <v>2017</v>
      </c>
      <c r="D14" s="372">
        <v>2018</v>
      </c>
      <c r="E14" s="372">
        <v>2019</v>
      </c>
      <c r="F14" s="389">
        <v>2020</v>
      </c>
      <c r="G14" s="372">
        <v>2021</v>
      </c>
      <c r="H14" s="382">
        <v>2022</v>
      </c>
      <c r="I14" s="378" t="str">
        <f>I5</f>
        <v>janeiro - março</v>
      </c>
      <c r="J14" s="379"/>
      <c r="L14" s="374">
        <v>2016</v>
      </c>
      <c r="M14" s="372">
        <v>2017</v>
      </c>
      <c r="N14" s="372">
        <v>2018</v>
      </c>
      <c r="O14" s="372">
        <v>2019</v>
      </c>
      <c r="P14" s="372">
        <v>2020</v>
      </c>
      <c r="Q14" s="372">
        <v>2021</v>
      </c>
      <c r="R14" s="387">
        <v>2022</v>
      </c>
      <c r="S14" s="391" t="str">
        <f>I5</f>
        <v>janeiro - março</v>
      </c>
      <c r="T14" s="379"/>
      <c r="V14" s="384" t="s">
        <v>91</v>
      </c>
      <c r="W14" s="385"/>
    </row>
    <row r="15" spans="1:23" ht="20.25" customHeight="1" thickBot="1" x14ac:dyDescent="0.3">
      <c r="A15" s="377"/>
      <c r="B15" s="371"/>
      <c r="C15" s="373"/>
      <c r="D15" s="373"/>
      <c r="E15" s="373"/>
      <c r="F15" s="390"/>
      <c r="G15" s="373"/>
      <c r="H15" s="383"/>
      <c r="I15" s="280">
        <f>I6</f>
        <v>2022</v>
      </c>
      <c r="J15" s="279">
        <f>J6</f>
        <v>2023</v>
      </c>
      <c r="L15" s="375">
        <v>2016</v>
      </c>
      <c r="M15" s="373">
        <v>2017</v>
      </c>
      <c r="N15" s="386"/>
      <c r="O15" s="386"/>
      <c r="P15" s="386"/>
      <c r="Q15" s="386">
        <v>2018</v>
      </c>
      <c r="R15" s="388"/>
      <c r="S15" s="308">
        <f>I6</f>
        <v>2022</v>
      </c>
      <c r="T15" s="279">
        <f>J6</f>
        <v>2023</v>
      </c>
      <c r="V15" s="307" t="s">
        <v>1</v>
      </c>
      <c r="W15" s="306" t="s">
        <v>38</v>
      </c>
    </row>
    <row r="16" spans="1:23" ht="21.95" customHeight="1" x14ac:dyDescent="0.25">
      <c r="A16" s="277" t="s">
        <v>37</v>
      </c>
      <c r="B16" s="302">
        <v>461075038</v>
      </c>
      <c r="C16" s="301">
        <v>517832642</v>
      </c>
      <c r="D16" s="301">
        <v>536653330</v>
      </c>
      <c r="E16" s="301">
        <v>588503011</v>
      </c>
      <c r="F16" s="301">
        <v>321477615</v>
      </c>
      <c r="G16" s="301">
        <v>309962687</v>
      </c>
      <c r="H16" s="299">
        <v>588863204</v>
      </c>
      <c r="I16" s="283">
        <v>118336517</v>
      </c>
      <c r="J16" s="299">
        <v>144353329</v>
      </c>
      <c r="L16" s="298">
        <f>B16/B18</f>
        <v>0.54434025397611374</v>
      </c>
      <c r="M16" s="305">
        <f>C16/C18</f>
        <v>0.55705795595681284</v>
      </c>
      <c r="N16" s="305">
        <f>D16/D18</f>
        <v>0.54996675470828416</v>
      </c>
      <c r="O16" s="305">
        <f>E16/E18</f>
        <v>0.55942020617632771</v>
      </c>
      <c r="P16" s="305">
        <f t="shared" ref="P16:R16" si="9">F16/F18</f>
        <v>0.39284264978580713</v>
      </c>
      <c r="Q16" s="305">
        <f t="shared" si="9"/>
        <v>0.36548160472308883</v>
      </c>
      <c r="R16" s="305">
        <f t="shared" si="9"/>
        <v>0.52361229308033763</v>
      </c>
      <c r="S16" s="282">
        <f>I16/I18</f>
        <v>0.49372529444233365</v>
      </c>
      <c r="T16" s="296">
        <f>J16/J18</f>
        <v>0.5460270726802352</v>
      </c>
      <c r="V16" s="304">
        <f>(J16-I16)/I16</f>
        <v>0.21985446808443754</v>
      </c>
      <c r="W16" s="303">
        <f>(T16-S16)*100</f>
        <v>5.2301778237901555</v>
      </c>
    </row>
    <row r="17" spans="1:23" ht="21.95" customHeight="1" thickBot="1" x14ac:dyDescent="0.3">
      <c r="A17" s="277" t="s">
        <v>36</v>
      </c>
      <c r="B17" s="302">
        <v>385959578</v>
      </c>
      <c r="C17" s="301">
        <v>411695488</v>
      </c>
      <c r="D17" s="301">
        <v>439138980</v>
      </c>
      <c r="E17" s="301">
        <v>463484394</v>
      </c>
      <c r="F17" s="301">
        <v>496859231</v>
      </c>
      <c r="G17" s="301">
        <v>538131124</v>
      </c>
      <c r="H17" s="300">
        <v>535753639</v>
      </c>
      <c r="I17" s="283">
        <v>121344371</v>
      </c>
      <c r="J17" s="299">
        <v>120016949</v>
      </c>
      <c r="L17" s="298">
        <f>B17/B18</f>
        <v>0.4556597460238862</v>
      </c>
      <c r="M17" s="297">
        <f>C17/C18</f>
        <v>0.4428810168014139</v>
      </c>
      <c r="N17" s="297">
        <f>D17/D18</f>
        <v>0.45003324529171579</v>
      </c>
      <c r="O17" s="297">
        <f>E17/E18</f>
        <v>0.44057979382367224</v>
      </c>
      <c r="P17" s="297">
        <f t="shared" ref="P17:R17" si="10">F17/F18</f>
        <v>0.60715735021419281</v>
      </c>
      <c r="Q17" s="297">
        <f t="shared" si="10"/>
        <v>0.63451839527691123</v>
      </c>
      <c r="R17" s="297">
        <f t="shared" si="10"/>
        <v>0.47638770691966242</v>
      </c>
      <c r="S17" s="282">
        <f>I17/I18</f>
        <v>0.50627470555766629</v>
      </c>
      <c r="T17" s="296">
        <f>J17/J18</f>
        <v>0.45397292731976474</v>
      </c>
      <c r="V17" s="295">
        <f>(J17-I17)/I17</f>
        <v>-1.0939296063432559E-2</v>
      </c>
      <c r="W17" s="294">
        <f>(T17-S17)*100</f>
        <v>-5.2301778237901555</v>
      </c>
    </row>
    <row r="18" spans="1:23" ht="21.95" customHeight="1" thickBot="1" x14ac:dyDescent="0.3">
      <c r="A18" s="271" t="s">
        <v>21</v>
      </c>
      <c r="B18" s="293">
        <f>B16+B17</f>
        <v>847034616</v>
      </c>
      <c r="C18" s="292">
        <v>929584860</v>
      </c>
      <c r="D18" s="292">
        <f t="shared" ref="D18:J18" si="11">SUM(D16:D17)</f>
        <v>975792310</v>
      </c>
      <c r="E18" s="292">
        <f t="shared" si="11"/>
        <v>1051987405</v>
      </c>
      <c r="F18" s="292">
        <f t="shared" si="11"/>
        <v>818336846</v>
      </c>
      <c r="G18" s="292">
        <f t="shared" si="11"/>
        <v>848093811</v>
      </c>
      <c r="H18" s="292">
        <f t="shared" si="11"/>
        <v>1124616843</v>
      </c>
      <c r="I18" s="291">
        <f t="shared" si="11"/>
        <v>239680888</v>
      </c>
      <c r="J18" s="290">
        <f t="shared" si="11"/>
        <v>264370278</v>
      </c>
      <c r="L18" s="289">
        <f t="shared" ref="L18:T18" si="12">L16+L17</f>
        <v>1</v>
      </c>
      <c r="M18" s="288">
        <f t="shared" si="12"/>
        <v>0.99993897275822674</v>
      </c>
      <c r="N18" s="288">
        <f t="shared" si="12"/>
        <v>1</v>
      </c>
      <c r="O18" s="288">
        <f t="shared" ref="O18:R18" si="13">O16+O17</f>
        <v>1</v>
      </c>
      <c r="P18" s="288">
        <f t="shared" si="13"/>
        <v>1</v>
      </c>
      <c r="Q18" s="288">
        <f t="shared" si="13"/>
        <v>1</v>
      </c>
      <c r="R18" s="288">
        <f t="shared" si="13"/>
        <v>1</v>
      </c>
      <c r="S18" s="287">
        <f t="shared" si="12"/>
        <v>1</v>
      </c>
      <c r="T18" s="286">
        <f t="shared" si="12"/>
        <v>1</v>
      </c>
      <c r="V18" s="285">
        <f>(J18-I18)/I18</f>
        <v>0.10300942309592911</v>
      </c>
      <c r="W18" s="284">
        <f>(T18-S18)*100</f>
        <v>0</v>
      </c>
    </row>
    <row r="20" spans="1:23" x14ac:dyDescent="0.25">
      <c r="I20" s="283"/>
    </row>
    <row r="21" spans="1:23" x14ac:dyDescent="0.25">
      <c r="A21" s="281" t="s">
        <v>27</v>
      </c>
      <c r="J21" s="282"/>
      <c r="L21" s="281" t="str">
        <f>V3</f>
        <v>VARIAÇÃO (JAN-MAR)</v>
      </c>
    </row>
    <row r="22" spans="1:23" ht="15.75" thickBot="1" x14ac:dyDescent="0.3"/>
    <row r="23" spans="1:23" ht="20.25" customHeight="1" x14ac:dyDescent="0.25">
      <c r="A23" s="376" t="str">
        <f>A5</f>
        <v>CERTIFICADO + NÃO CERTIFICADO</v>
      </c>
      <c r="B23" s="370">
        <v>2016</v>
      </c>
      <c r="C23" s="372">
        <v>2017</v>
      </c>
      <c r="D23" s="372">
        <v>2018</v>
      </c>
      <c r="E23" s="372">
        <v>2019</v>
      </c>
      <c r="F23" s="372">
        <v>2020</v>
      </c>
      <c r="G23" s="372">
        <v>2021</v>
      </c>
      <c r="H23" s="382">
        <v>2022</v>
      </c>
      <c r="I23" s="378" t="str">
        <f>I5</f>
        <v>janeiro - março</v>
      </c>
      <c r="J23" s="379"/>
      <c r="L23" s="380" t="s">
        <v>92</v>
      </c>
    </row>
    <row r="24" spans="1:23" ht="20.25" customHeight="1" thickBot="1" x14ac:dyDescent="0.3">
      <c r="A24" s="377"/>
      <c r="B24" s="371"/>
      <c r="C24" s="373"/>
      <c r="D24" s="373"/>
      <c r="E24" s="373"/>
      <c r="F24" s="373"/>
      <c r="G24" s="373"/>
      <c r="H24" s="383"/>
      <c r="I24" s="280">
        <f>I6</f>
        <v>2022</v>
      </c>
      <c r="J24" s="279">
        <f>J6</f>
        <v>2023</v>
      </c>
      <c r="L24" s="381"/>
    </row>
    <row r="25" spans="1:23" ht="21.95" customHeight="1" x14ac:dyDescent="0.25">
      <c r="A25" s="277" t="s">
        <v>37</v>
      </c>
      <c r="B25" s="276">
        <f t="shared" ref="B25:J27" si="14">B16/B7</f>
        <v>6.2654848542489967</v>
      </c>
      <c r="C25" s="275">
        <f t="shared" si="14"/>
        <v>6.4560462042243847</v>
      </c>
      <c r="D25" s="275">
        <f t="shared" si="14"/>
        <v>6.5952788640868016</v>
      </c>
      <c r="E25" s="275">
        <f t="shared" ref="E25:H25" si="15">E16/E7</f>
        <v>6.5978985402664216</v>
      </c>
      <c r="F25" s="275">
        <f t="shared" si="15"/>
        <v>6.5158731540527972</v>
      </c>
      <c r="G25" s="275">
        <f t="shared" si="15"/>
        <v>6.7616037470600112</v>
      </c>
      <c r="H25" s="275">
        <f t="shared" si="15"/>
        <v>6.9959120482515003</v>
      </c>
      <c r="I25" s="274">
        <f t="shared" si="14"/>
        <v>6.752215718016342</v>
      </c>
      <c r="J25" s="273">
        <f t="shared" si="14"/>
        <v>6.9245230008305398</v>
      </c>
      <c r="L25" s="278">
        <f>(J25-I25)/I25</f>
        <v>2.5518628256269344E-2</v>
      </c>
    </row>
    <row r="26" spans="1:23" ht="21.95" customHeight="1" thickBot="1" x14ac:dyDescent="0.3">
      <c r="A26" s="277" t="s">
        <v>36</v>
      </c>
      <c r="B26" s="276">
        <f t="shared" si="14"/>
        <v>2.1054929034593952</v>
      </c>
      <c r="C26" s="275">
        <f t="shared" si="14"/>
        <v>2.1993873370347377</v>
      </c>
      <c r="D26" s="275">
        <f t="shared" si="14"/>
        <v>2.4032794086253029</v>
      </c>
      <c r="E26" s="275">
        <f t="shared" ref="E26:H26" si="16">E17/E8</f>
        <v>2.4510560716120424</v>
      </c>
      <c r="F26" s="275">
        <f t="shared" si="16"/>
        <v>2.4529781852904859</v>
      </c>
      <c r="G26" s="275">
        <f t="shared" si="16"/>
        <v>2.5734919188562806</v>
      </c>
      <c r="H26" s="275">
        <f t="shared" si="16"/>
        <v>2.7378138039659934</v>
      </c>
      <c r="I26" s="274">
        <f t="shared" si="14"/>
        <v>2.5640672214451246</v>
      </c>
      <c r="J26" s="273">
        <f t="shared" si="14"/>
        <v>2.7193408895108151</v>
      </c>
      <c r="L26" s="272">
        <f>(J26-I26)/I26</f>
        <v>6.0557565249080056E-2</v>
      </c>
    </row>
    <row r="27" spans="1:23" ht="21.95" customHeight="1" thickBot="1" x14ac:dyDescent="0.3">
      <c r="A27" s="271" t="s">
        <v>21</v>
      </c>
      <c r="B27" s="269">
        <f t="shared" si="14"/>
        <v>3.2971313478721176</v>
      </c>
      <c r="C27" s="270">
        <f t="shared" si="14"/>
        <v>3.4764431834769445</v>
      </c>
      <c r="D27" s="270">
        <f t="shared" si="14"/>
        <v>3.6948644296680007</v>
      </c>
      <c r="E27" s="270">
        <f t="shared" ref="E27:H27" si="17">E18/E9</f>
        <v>3.7801661091711316</v>
      </c>
      <c r="F27" s="270">
        <f t="shared" si="17"/>
        <v>3.2487726798229248</v>
      </c>
      <c r="G27" s="270">
        <f t="shared" si="17"/>
        <v>3.3265492349216288</v>
      </c>
      <c r="H27" s="270">
        <f t="shared" si="17"/>
        <v>4.0185104519602044</v>
      </c>
      <c r="I27" s="269">
        <f t="shared" si="14"/>
        <v>3.6958965646238258</v>
      </c>
      <c r="J27" s="268">
        <f t="shared" si="14"/>
        <v>4.0684083125202797</v>
      </c>
      <c r="L27" s="267">
        <f>(J27-I27)/I27</f>
        <v>0.10079063128065889</v>
      </c>
    </row>
    <row r="29" spans="1:23" ht="15.75" x14ac:dyDescent="0.25">
      <c r="A29" s="266" t="s">
        <v>39</v>
      </c>
    </row>
  </sheetData>
  <mergeCells count="46">
    <mergeCell ref="E23:E24"/>
    <mergeCell ref="E14:E15"/>
    <mergeCell ref="R14:R15"/>
    <mergeCell ref="I5:J5"/>
    <mergeCell ref="S5:T5"/>
    <mergeCell ref="N5:N6"/>
    <mergeCell ref="O5:O6"/>
    <mergeCell ref="F14:F15"/>
    <mergeCell ref="F23:F24"/>
    <mergeCell ref="V14:W14"/>
    <mergeCell ref="S14:T14"/>
    <mergeCell ref="M14:M15"/>
    <mergeCell ref="Q14:Q15"/>
    <mergeCell ref="N14:N15"/>
    <mergeCell ref="O14:O15"/>
    <mergeCell ref="P14:P15"/>
    <mergeCell ref="A5:A6"/>
    <mergeCell ref="V5:W5"/>
    <mergeCell ref="B5:B6"/>
    <mergeCell ref="C5:C6"/>
    <mergeCell ref="G5:G6"/>
    <mergeCell ref="L5:L6"/>
    <mergeCell ref="M5:M6"/>
    <mergeCell ref="Q5:Q6"/>
    <mergeCell ref="R5:R6"/>
    <mergeCell ref="D5:D6"/>
    <mergeCell ref="H5:H6"/>
    <mergeCell ref="E5:E6"/>
    <mergeCell ref="F5:F6"/>
    <mergeCell ref="P5:P6"/>
    <mergeCell ref="B14:B15"/>
    <mergeCell ref="C14:C15"/>
    <mergeCell ref="G14:G15"/>
    <mergeCell ref="L14:L15"/>
    <mergeCell ref="A23:A24"/>
    <mergeCell ref="A14:A15"/>
    <mergeCell ref="B23:B24"/>
    <mergeCell ref="C23:C24"/>
    <mergeCell ref="G23:G24"/>
    <mergeCell ref="I14:J14"/>
    <mergeCell ref="D14:D15"/>
    <mergeCell ref="D23:D24"/>
    <mergeCell ref="I23:J23"/>
    <mergeCell ref="L23:L24"/>
    <mergeCell ref="H23:H24"/>
    <mergeCell ref="H14:H1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C386F47-3580-4576-9197-E02510E3E8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L25:L27</xm:sqref>
        </x14:conditionalFormatting>
        <x14:conditionalFormatting xmlns:xm="http://schemas.microsoft.com/office/excel/2006/main">
          <x14:cfRule type="iconSet" priority="4" id="{2504BF03-857C-4D17-98A6-C6B969ED6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V7:V9</xm:sqref>
        </x14:conditionalFormatting>
        <x14:conditionalFormatting xmlns:xm="http://schemas.microsoft.com/office/excel/2006/main">
          <x14:cfRule type="iconSet" priority="2" id="{9D13BF72-64DC-426B-BCFB-16B064935A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V16:V18</xm:sqref>
        </x14:conditionalFormatting>
        <x14:conditionalFormatting xmlns:xm="http://schemas.microsoft.com/office/excel/2006/main">
          <x14:cfRule type="iconSet" priority="3" id="{6A77010B-20F4-4733-9E77-6F554CB685F9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W7:W9</xm:sqref>
        </x14:conditionalFormatting>
        <x14:conditionalFormatting xmlns:xm="http://schemas.microsoft.com/office/excel/2006/main">
          <x14:cfRule type="iconSet" priority="1" id="{7F10CEF4-19DA-4861-941F-6184D1FB4654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W16:W18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W29"/>
  <sheetViews>
    <sheetView showGridLines="0" topLeftCell="A10" workbookViewId="0">
      <selection activeCell="A5" sqref="A5:A6"/>
    </sheetView>
  </sheetViews>
  <sheetFormatPr defaultRowHeight="15" x14ac:dyDescent="0.25"/>
  <cols>
    <col min="1" max="1" width="25.140625" bestFit="1" customWidth="1"/>
    <col min="2" max="10" width="11.7109375" customWidth="1"/>
    <col min="11" max="11" width="2.5703125" customWidth="1"/>
    <col min="12" max="20" width="10.7109375" customWidth="1"/>
    <col min="21" max="21" width="2.5703125" customWidth="1"/>
    <col min="22" max="23" width="10.5703125" customWidth="1"/>
    <col min="24" max="24" width="2.140625" customWidth="1"/>
    <col min="25" max="27" width="11.7109375" customWidth="1"/>
    <col min="33" max="33" width="2.140625" customWidth="1"/>
    <col min="37" max="37" width="11.42578125" customWidth="1"/>
  </cols>
  <sheetData>
    <row r="1" spans="1:23" x14ac:dyDescent="0.25">
      <c r="A1" s="1" t="s">
        <v>42</v>
      </c>
    </row>
    <row r="2" spans="1:23" x14ac:dyDescent="0.25">
      <c r="A2" s="1"/>
    </row>
    <row r="3" spans="1:23" x14ac:dyDescent="0.25">
      <c r="A3" s="1" t="s">
        <v>22</v>
      </c>
      <c r="L3" s="1" t="s">
        <v>24</v>
      </c>
      <c r="V3" s="1" t="s">
        <v>93</v>
      </c>
    </row>
    <row r="4" spans="1:23" ht="15.75" thickBot="1" x14ac:dyDescent="0.3">
      <c r="R4" s="73"/>
      <c r="S4" s="172"/>
      <c r="T4" s="172"/>
    </row>
    <row r="5" spans="1:23" ht="20.25" customHeight="1" x14ac:dyDescent="0.25">
      <c r="A5" s="395" t="s">
        <v>41</v>
      </c>
      <c r="B5" s="397">
        <v>2016</v>
      </c>
      <c r="C5" s="392">
        <v>2017</v>
      </c>
      <c r="D5" s="392">
        <v>2018</v>
      </c>
      <c r="E5" s="407">
        <v>2019</v>
      </c>
      <c r="F5" s="407">
        <v>2020</v>
      </c>
      <c r="G5" s="401">
        <v>2021</v>
      </c>
      <c r="H5" s="401">
        <v>2022</v>
      </c>
      <c r="I5" s="403" t="s">
        <v>90</v>
      </c>
      <c r="J5" s="404"/>
      <c r="L5" s="405">
        <v>2016</v>
      </c>
      <c r="M5" s="392">
        <v>2017</v>
      </c>
      <c r="N5" s="392">
        <v>2018</v>
      </c>
      <c r="O5" s="392">
        <v>2019</v>
      </c>
      <c r="P5" s="392">
        <v>2020</v>
      </c>
      <c r="Q5" s="392">
        <v>2021</v>
      </c>
      <c r="R5" s="401">
        <v>2022</v>
      </c>
      <c r="S5" s="403" t="str">
        <f>I5</f>
        <v>janeiro - março</v>
      </c>
      <c r="T5" s="404"/>
      <c r="V5" s="409" t="s">
        <v>91</v>
      </c>
      <c r="W5" s="410"/>
    </row>
    <row r="6" spans="1:23" ht="20.25" customHeight="1" thickBot="1" x14ac:dyDescent="0.3">
      <c r="A6" s="396"/>
      <c r="B6" s="398"/>
      <c r="C6" s="393"/>
      <c r="D6" s="393"/>
      <c r="E6" s="408"/>
      <c r="F6" s="408"/>
      <c r="G6" s="402"/>
      <c r="H6" s="402"/>
      <c r="I6" s="167">
        <v>2022</v>
      </c>
      <c r="J6" s="169">
        <v>2023</v>
      </c>
      <c r="L6" s="406">
        <v>2016</v>
      </c>
      <c r="M6" s="393">
        <v>2017</v>
      </c>
      <c r="N6" s="394">
        <v>2018</v>
      </c>
      <c r="O6" s="394"/>
      <c r="P6" s="394"/>
      <c r="Q6" s="393"/>
      <c r="R6" s="402"/>
      <c r="S6" s="167">
        <f>I6</f>
        <v>2022</v>
      </c>
      <c r="T6" s="169">
        <f>J6</f>
        <v>2023</v>
      </c>
      <c r="V6" s="91" t="s">
        <v>0</v>
      </c>
      <c r="W6" s="75" t="s">
        <v>38</v>
      </c>
    </row>
    <row r="7" spans="1:23" ht="21.95" customHeight="1" x14ac:dyDescent="0.25">
      <c r="A7" s="24" t="s">
        <v>37</v>
      </c>
      <c r="B7" s="76">
        <v>25537692</v>
      </c>
      <c r="C7" s="11">
        <v>27705328</v>
      </c>
      <c r="D7" s="11">
        <v>29031670</v>
      </c>
      <c r="E7" s="35">
        <v>33762788</v>
      </c>
      <c r="F7" s="35">
        <v>17865066</v>
      </c>
      <c r="G7" s="12">
        <v>17616337</v>
      </c>
      <c r="H7" s="12">
        <v>29819995</v>
      </c>
      <c r="I7" s="2">
        <v>6284957</v>
      </c>
      <c r="J7" s="12">
        <v>7215666</v>
      </c>
      <c r="L7" s="77">
        <f t="shared" ref="L7:T7" si="0">B7/B9</f>
        <v>0.23271684344599755</v>
      </c>
      <c r="M7" s="79">
        <f t="shared" si="0"/>
        <v>0.24656824321214252</v>
      </c>
      <c r="N7" s="79">
        <f t="shared" si="0"/>
        <v>0.25222148036092201</v>
      </c>
      <c r="O7" s="79">
        <f t="shared" si="0"/>
        <v>0.27096717703566242</v>
      </c>
      <c r="P7" s="79">
        <f t="shared" si="0"/>
        <v>0.15893815222896746</v>
      </c>
      <c r="Q7" s="79">
        <f t="shared" si="0"/>
        <v>0.14966796072545194</v>
      </c>
      <c r="R7" s="19">
        <f t="shared" si="0"/>
        <v>0.23934930144465949</v>
      </c>
      <c r="S7" s="173">
        <f t="shared" si="0"/>
        <v>0.22063884246138443</v>
      </c>
      <c r="T7" s="19">
        <f t="shared" si="0"/>
        <v>0.25691923062516442</v>
      </c>
      <c r="V7" s="45">
        <f>(J7-I7)/I7</f>
        <v>0.14808518180792646</v>
      </c>
      <c r="W7" s="81">
        <f>(T7-S7)*100</f>
        <v>3.6280388163779986</v>
      </c>
    </row>
    <row r="8" spans="1:23" ht="21.95" customHeight="1" thickBot="1" x14ac:dyDescent="0.3">
      <c r="A8" s="24" t="s">
        <v>36</v>
      </c>
      <c r="B8" s="76">
        <v>84199496</v>
      </c>
      <c r="C8" s="11">
        <v>84658404</v>
      </c>
      <c r="D8" s="11">
        <v>86072206</v>
      </c>
      <c r="E8" s="35">
        <v>90838237</v>
      </c>
      <c r="F8" s="35">
        <v>94537562</v>
      </c>
      <c r="G8" s="43">
        <v>100086456</v>
      </c>
      <c r="H8" s="43">
        <v>94767772</v>
      </c>
      <c r="I8" s="2">
        <v>22200313</v>
      </c>
      <c r="J8" s="12">
        <v>20869682</v>
      </c>
      <c r="L8" s="77">
        <f t="shared" ref="L8:T8" si="1">B8/B9</f>
        <v>0.76728315655400248</v>
      </c>
      <c r="M8" s="80">
        <f t="shared" si="1"/>
        <v>0.75343175678785745</v>
      </c>
      <c r="N8" s="80">
        <f t="shared" si="1"/>
        <v>0.74777851963907804</v>
      </c>
      <c r="O8" s="80">
        <f t="shared" si="1"/>
        <v>0.72903282296433758</v>
      </c>
      <c r="P8" s="80">
        <f t="shared" si="1"/>
        <v>0.84106184777103254</v>
      </c>
      <c r="Q8" s="80">
        <f t="shared" si="1"/>
        <v>0.85033203927454803</v>
      </c>
      <c r="R8" s="94">
        <f t="shared" si="1"/>
        <v>0.76065069855534051</v>
      </c>
      <c r="S8" s="173">
        <f t="shared" si="1"/>
        <v>0.77936115753861557</v>
      </c>
      <c r="T8" s="19">
        <f t="shared" si="1"/>
        <v>0.74308076937483558</v>
      </c>
      <c r="V8" s="92">
        <f t="shared" ref="V8:V9" si="2">(J8-I8)/I8</f>
        <v>-5.9937488268746481E-2</v>
      </c>
      <c r="W8" s="82">
        <f t="shared" ref="W8:W9" si="3">(T8-S8)*100</f>
        <v>-3.6280388163779986</v>
      </c>
    </row>
    <row r="9" spans="1:23" ht="21.95" customHeight="1" thickBot="1" x14ac:dyDescent="0.3">
      <c r="A9" s="74" t="s">
        <v>21</v>
      </c>
      <c r="B9" s="83">
        <f>B7+B8</f>
        <v>109737188</v>
      </c>
      <c r="C9" s="84">
        <f t="shared" ref="C9:J9" si="4">C7+C8</f>
        <v>112363732</v>
      </c>
      <c r="D9" s="84">
        <f t="shared" si="4"/>
        <v>115103876</v>
      </c>
      <c r="E9" s="84">
        <f t="shared" si="4"/>
        <v>124601025</v>
      </c>
      <c r="F9" s="84">
        <f t="shared" si="4"/>
        <v>112402628</v>
      </c>
      <c r="G9" s="84">
        <f t="shared" si="4"/>
        <v>117702793</v>
      </c>
      <c r="H9" s="168">
        <f t="shared" si="4"/>
        <v>124587767</v>
      </c>
      <c r="I9" s="191">
        <f t="shared" si="4"/>
        <v>28485270</v>
      </c>
      <c r="J9" s="84">
        <f t="shared" si="4"/>
        <v>28085348</v>
      </c>
      <c r="L9" s="89">
        <f>L7+L8</f>
        <v>1</v>
      </c>
      <c r="M9" s="85">
        <f t="shared" ref="M9" si="5">M7+M8</f>
        <v>1</v>
      </c>
      <c r="N9" s="85">
        <f t="shared" ref="N9:T9" si="6">N7+N8</f>
        <v>1</v>
      </c>
      <c r="O9" s="85">
        <f t="shared" si="6"/>
        <v>1</v>
      </c>
      <c r="P9" s="85">
        <f t="shared" ref="P9" si="7">P7+P8</f>
        <v>1</v>
      </c>
      <c r="Q9" s="85">
        <f t="shared" si="6"/>
        <v>1</v>
      </c>
      <c r="R9" s="175">
        <f t="shared" si="6"/>
        <v>1</v>
      </c>
      <c r="S9" s="177">
        <f t="shared" si="6"/>
        <v>1</v>
      </c>
      <c r="T9" s="178">
        <f t="shared" si="6"/>
        <v>1</v>
      </c>
      <c r="V9" s="93">
        <f t="shared" si="2"/>
        <v>-1.4039607137302894E-2</v>
      </c>
      <c r="W9" s="86">
        <f t="shared" si="3"/>
        <v>0</v>
      </c>
    </row>
    <row r="12" spans="1:23" x14ac:dyDescent="0.25">
      <c r="A12" s="1" t="s">
        <v>23</v>
      </c>
      <c r="L12" s="1" t="s">
        <v>25</v>
      </c>
      <c r="V12" s="1" t="str">
        <f>V3</f>
        <v>VARIAÇÃO (JAN.-MAR)</v>
      </c>
    </row>
    <row r="13" spans="1:23" ht="15.75" thickBot="1" x14ac:dyDescent="0.3"/>
    <row r="14" spans="1:23" ht="20.25" customHeight="1" x14ac:dyDescent="0.25">
      <c r="A14" s="395" t="s">
        <v>41</v>
      </c>
      <c r="B14" s="397">
        <v>2016</v>
      </c>
      <c r="C14" s="392">
        <v>2017</v>
      </c>
      <c r="D14" s="392">
        <v>2018</v>
      </c>
      <c r="E14" s="392">
        <v>2019</v>
      </c>
      <c r="F14" s="392">
        <v>2020</v>
      </c>
      <c r="G14" s="401">
        <v>2021</v>
      </c>
      <c r="H14" s="401">
        <v>2022</v>
      </c>
      <c r="I14" s="403" t="str">
        <f>I5</f>
        <v>janeiro - março</v>
      </c>
      <c r="J14" s="404"/>
      <c r="L14" s="405">
        <v>2016</v>
      </c>
      <c r="M14" s="392">
        <v>2017</v>
      </c>
      <c r="N14" s="392">
        <v>2018</v>
      </c>
      <c r="O14" s="392">
        <v>2019</v>
      </c>
      <c r="P14" s="392">
        <v>2020</v>
      </c>
      <c r="Q14" s="392">
        <v>2021</v>
      </c>
      <c r="R14" s="401">
        <v>2022</v>
      </c>
      <c r="S14" s="403" t="str">
        <f>I5</f>
        <v>janeiro - março</v>
      </c>
      <c r="T14" s="404"/>
      <c r="V14" s="409" t="s">
        <v>91</v>
      </c>
      <c r="W14" s="410"/>
    </row>
    <row r="15" spans="1:23" ht="20.25" customHeight="1" thickBot="1" x14ac:dyDescent="0.3">
      <c r="A15" s="396"/>
      <c r="B15" s="398"/>
      <c r="C15" s="393"/>
      <c r="D15" s="393"/>
      <c r="E15" s="393"/>
      <c r="F15" s="393"/>
      <c r="G15" s="402"/>
      <c r="H15" s="402"/>
      <c r="I15" s="167">
        <v>2022</v>
      </c>
      <c r="J15" s="169">
        <v>2023</v>
      </c>
      <c r="L15" s="406">
        <v>2016</v>
      </c>
      <c r="M15" s="393">
        <v>2017</v>
      </c>
      <c r="N15" s="393">
        <v>2018</v>
      </c>
      <c r="O15" s="393"/>
      <c r="P15" s="393"/>
      <c r="Q15" s="393"/>
      <c r="R15" s="402"/>
      <c r="S15" s="167">
        <v>2022</v>
      </c>
      <c r="T15" s="169">
        <v>2023</v>
      </c>
      <c r="V15" s="91" t="s">
        <v>1</v>
      </c>
      <c r="W15" s="75" t="s">
        <v>38</v>
      </c>
    </row>
    <row r="16" spans="1:23" ht="21.95" customHeight="1" x14ac:dyDescent="0.25">
      <c r="A16" s="24" t="s">
        <v>37</v>
      </c>
      <c r="B16" s="76">
        <v>251533440</v>
      </c>
      <c r="C16" s="11">
        <v>288451381</v>
      </c>
      <c r="D16" s="11">
        <v>313935903</v>
      </c>
      <c r="E16" s="35">
        <v>351270523</v>
      </c>
      <c r="F16" s="35">
        <v>187039709</v>
      </c>
      <c r="G16" s="12">
        <v>187801130</v>
      </c>
      <c r="H16" s="12">
        <v>339213753</v>
      </c>
      <c r="I16" s="2">
        <v>67615454</v>
      </c>
      <c r="J16" s="12">
        <v>83407256</v>
      </c>
      <c r="L16" s="77">
        <f>B16/B18</f>
        <v>0.4818555329437525</v>
      </c>
      <c r="M16" s="79">
        <f>C16/C18</f>
        <v>0.49928544278146808</v>
      </c>
      <c r="N16" s="18">
        <f>D16/D18</f>
        <v>0.50362194392127435</v>
      </c>
      <c r="O16" s="18">
        <f>E16/E18</f>
        <v>0.51390179005711611</v>
      </c>
      <c r="P16" s="18">
        <f t="shared" ref="P16:Q16" si="8">F16/F18</f>
        <v>0.34665918340814211</v>
      </c>
      <c r="Q16" s="18">
        <f t="shared" si="8"/>
        <v>0.32374538136809239</v>
      </c>
      <c r="R16" s="19">
        <f>H16/H18</f>
        <v>0.46361548456454282</v>
      </c>
      <c r="S16" s="173">
        <f>I16/I18</f>
        <v>0.43432901958193748</v>
      </c>
      <c r="T16" s="19">
        <f>J16/J18</f>
        <v>0.48945890829115563</v>
      </c>
      <c r="V16" s="45">
        <f>(J16-I16)/I16</f>
        <v>0.23355314600120855</v>
      </c>
      <c r="W16" s="81">
        <f>(T16-S16)*100</f>
        <v>5.5129888709218147</v>
      </c>
    </row>
    <row r="17" spans="1:23" ht="21.95" customHeight="1" thickBot="1" x14ac:dyDescent="0.3">
      <c r="A17" s="24" t="s">
        <v>36</v>
      </c>
      <c r="B17" s="76">
        <v>270476629</v>
      </c>
      <c r="C17" s="11">
        <v>289277021</v>
      </c>
      <c r="D17" s="11">
        <v>309420380</v>
      </c>
      <c r="E17" s="35">
        <v>332265767</v>
      </c>
      <c r="F17" s="35">
        <v>352509560</v>
      </c>
      <c r="G17" s="43">
        <v>392287856</v>
      </c>
      <c r="H17" s="43">
        <v>392456703</v>
      </c>
      <c r="I17" s="2">
        <v>88062502</v>
      </c>
      <c r="J17" s="12">
        <v>86999809</v>
      </c>
      <c r="L17" s="77">
        <f>B17/B18</f>
        <v>0.5181444670562475</v>
      </c>
      <c r="M17" s="80">
        <f>C17/C18</f>
        <v>0.50071455721853186</v>
      </c>
      <c r="N17" s="80">
        <f>D17/D18</f>
        <v>0.4963780560787257</v>
      </c>
      <c r="O17" s="80">
        <f>E17/E18</f>
        <v>0.48609820994288394</v>
      </c>
      <c r="P17" s="80">
        <f t="shared" ref="P17:Q17" si="9">F17/F18</f>
        <v>0.65334081659185794</v>
      </c>
      <c r="Q17" s="80">
        <f t="shared" si="9"/>
        <v>0.67625461863190761</v>
      </c>
      <c r="R17" s="94">
        <f>H17/H18</f>
        <v>0.53638451543545718</v>
      </c>
      <c r="S17" s="173">
        <f>I17/I18</f>
        <v>0.56567098041806252</v>
      </c>
      <c r="T17" s="19">
        <f>J17/J18</f>
        <v>0.51054109170884432</v>
      </c>
      <c r="V17" s="92">
        <f t="shared" ref="V17:V18" si="10">(J17-I17)/I17</f>
        <v>-1.2067485886331051E-2</v>
      </c>
      <c r="W17" s="82">
        <f t="shared" ref="W17:W18" si="11">(T17-S17)*100</f>
        <v>-5.51298887092182</v>
      </c>
    </row>
    <row r="18" spans="1:23" ht="21.95" customHeight="1" thickBot="1" x14ac:dyDescent="0.3">
      <c r="A18" s="74" t="s">
        <v>21</v>
      </c>
      <c r="B18" s="83">
        <f t="shared" ref="B18:J18" si="12">B16+B17</f>
        <v>522010069</v>
      </c>
      <c r="C18" s="84">
        <f t="shared" si="12"/>
        <v>577728402</v>
      </c>
      <c r="D18" s="84">
        <f t="shared" si="12"/>
        <v>623356283</v>
      </c>
      <c r="E18" s="84">
        <f t="shared" si="12"/>
        <v>683536290</v>
      </c>
      <c r="F18" s="84">
        <f t="shared" si="12"/>
        <v>539549269</v>
      </c>
      <c r="G18" s="84">
        <f t="shared" si="12"/>
        <v>580088986</v>
      </c>
      <c r="H18" s="168">
        <f t="shared" si="12"/>
        <v>731670456</v>
      </c>
      <c r="I18" s="84">
        <f t="shared" si="12"/>
        <v>155677956</v>
      </c>
      <c r="J18" s="84">
        <f t="shared" si="12"/>
        <v>170407065</v>
      </c>
      <c r="L18" s="89">
        <f>L16+L17</f>
        <v>1</v>
      </c>
      <c r="M18" s="85">
        <f t="shared" ref="M18" si="13">M16+M17</f>
        <v>1</v>
      </c>
      <c r="N18" s="88">
        <f>N16+N17</f>
        <v>1</v>
      </c>
      <c r="O18" s="88">
        <f>O16+O17</f>
        <v>1</v>
      </c>
      <c r="P18" s="88">
        <f t="shared" ref="P18:Q18" si="14">P16+P17</f>
        <v>1</v>
      </c>
      <c r="Q18" s="88">
        <f t="shared" si="14"/>
        <v>1</v>
      </c>
      <c r="R18" s="175">
        <f t="shared" ref="R18" si="15">R16+R17</f>
        <v>1</v>
      </c>
      <c r="S18" s="177">
        <f>S16+S17</f>
        <v>1</v>
      </c>
      <c r="T18" s="178">
        <f>T16+T17</f>
        <v>1</v>
      </c>
      <c r="V18" s="93">
        <f t="shared" si="10"/>
        <v>9.4612682350479982E-2</v>
      </c>
      <c r="W18" s="86">
        <f t="shared" si="11"/>
        <v>0</v>
      </c>
    </row>
    <row r="21" spans="1:23" x14ac:dyDescent="0.25">
      <c r="A21" s="1" t="s">
        <v>27</v>
      </c>
      <c r="L21" s="1" t="str">
        <f>V3</f>
        <v>VARIAÇÃO (JAN.-MAR)</v>
      </c>
    </row>
    <row r="22" spans="1:23" ht="15.75" thickBot="1" x14ac:dyDescent="0.3"/>
    <row r="23" spans="1:23" ht="20.25" customHeight="1" x14ac:dyDescent="0.25">
      <c r="A23" s="395" t="s">
        <v>41</v>
      </c>
      <c r="B23" s="397">
        <v>2016</v>
      </c>
      <c r="C23" s="392">
        <v>2017</v>
      </c>
      <c r="D23" s="392">
        <v>2018</v>
      </c>
      <c r="E23" s="392">
        <v>2019</v>
      </c>
      <c r="F23" s="392">
        <v>2020</v>
      </c>
      <c r="G23" s="392">
        <v>2021</v>
      </c>
      <c r="H23" s="401">
        <v>2022</v>
      </c>
      <c r="I23" s="403" t="str">
        <f>I5</f>
        <v>janeiro - março</v>
      </c>
      <c r="J23" s="404"/>
      <c r="L23" s="399" t="s">
        <v>92</v>
      </c>
    </row>
    <row r="24" spans="1:23" ht="20.25" customHeight="1" thickBot="1" x14ac:dyDescent="0.3">
      <c r="A24" s="396"/>
      <c r="B24" s="398"/>
      <c r="C24" s="393"/>
      <c r="D24" s="393"/>
      <c r="E24" s="393"/>
      <c r="F24" s="393"/>
      <c r="G24" s="393"/>
      <c r="H24" s="402"/>
      <c r="I24" s="167">
        <v>2022</v>
      </c>
      <c r="J24" s="169">
        <v>2023</v>
      </c>
      <c r="L24" s="400"/>
    </row>
    <row r="25" spans="1:23" ht="21.95" customHeight="1" x14ac:dyDescent="0.25">
      <c r="A25" s="24" t="s">
        <v>37</v>
      </c>
      <c r="B25" s="157">
        <f>B16/B7</f>
        <v>9.8494977541431705</v>
      </c>
      <c r="C25" s="117">
        <f t="shared" ref="C25:D25" si="16">C16/C7</f>
        <v>10.411404658338641</v>
      </c>
      <c r="D25" s="166">
        <f t="shared" si="16"/>
        <v>10.813566804803168</v>
      </c>
      <c r="E25" s="166">
        <f t="shared" ref="E25:G25" si="17">E16/E7</f>
        <v>10.404073354368721</v>
      </c>
      <c r="F25" s="166">
        <f t="shared" si="17"/>
        <v>10.46957839394492</v>
      </c>
      <c r="G25" s="166">
        <f t="shared" si="17"/>
        <v>10.660623147706586</v>
      </c>
      <c r="H25" s="119">
        <f t="shared" ref="H25" si="18">H16/H7</f>
        <v>11.3753792715257</v>
      </c>
      <c r="I25" s="120">
        <f t="shared" ref="I25:J25" si="19">I16/I7</f>
        <v>10.758300176118945</v>
      </c>
      <c r="J25" s="119">
        <f t="shared" si="19"/>
        <v>11.559190239681271</v>
      </c>
      <c r="L25" s="42">
        <f>(J25-I25)/I25</f>
        <v>7.4443922408869503E-2</v>
      </c>
    </row>
    <row r="26" spans="1:23" ht="21.95" customHeight="1" thickBot="1" x14ac:dyDescent="0.3">
      <c r="A26" s="24" t="s">
        <v>36</v>
      </c>
      <c r="B26" s="157">
        <f t="shared" ref="B26:D27" si="20">B17/B8</f>
        <v>3.2123307365165226</v>
      </c>
      <c r="C26" s="117">
        <f t="shared" si="20"/>
        <v>3.4169911944004991</v>
      </c>
      <c r="D26" s="166">
        <f t="shared" si="20"/>
        <v>3.5948931063762908</v>
      </c>
      <c r="E26" s="166">
        <f t="shared" ref="E26:G26" si="21">E17/E8</f>
        <v>3.6577742806699343</v>
      </c>
      <c r="F26" s="166">
        <f t="shared" si="21"/>
        <v>3.7287777740661432</v>
      </c>
      <c r="G26" s="166">
        <f t="shared" si="21"/>
        <v>3.9194899257897591</v>
      </c>
      <c r="H26" s="119">
        <f t="shared" ref="H26" si="22">H17/H8</f>
        <v>4.1412464883103928</v>
      </c>
      <c r="I26" s="120">
        <f t="shared" ref="I26:J26" si="23">I17/I8</f>
        <v>3.96672344214246</v>
      </c>
      <c r="J26" s="119">
        <f t="shared" si="23"/>
        <v>4.1687175204682081</v>
      </c>
      <c r="L26" s="95">
        <f>(J26-I26)/I26</f>
        <v>5.0922148032747513E-2</v>
      </c>
    </row>
    <row r="27" spans="1:23" ht="21.95" customHeight="1" thickBot="1" x14ac:dyDescent="0.3">
      <c r="A27" s="74" t="s">
        <v>21</v>
      </c>
      <c r="B27" s="158">
        <f t="shared" si="20"/>
        <v>4.7569112942824816</v>
      </c>
      <c r="C27" s="159">
        <f t="shared" si="20"/>
        <v>5.1415914345030833</v>
      </c>
      <c r="D27" s="159">
        <f t="shared" si="20"/>
        <v>5.4155976728359692</v>
      </c>
      <c r="E27" s="159">
        <f t="shared" ref="E27:G27" si="24">E18/E9</f>
        <v>5.4857998961083991</v>
      </c>
      <c r="F27" s="159">
        <f t="shared" si="24"/>
        <v>4.8001481691335544</v>
      </c>
      <c r="G27" s="159">
        <f t="shared" si="24"/>
        <v>4.9284215880926459</v>
      </c>
      <c r="H27" s="252">
        <f t="shared" ref="H27" si="25">H18/H9</f>
        <v>5.8727311165308871</v>
      </c>
      <c r="I27" s="261">
        <f t="shared" ref="I27:J27" si="26">I18/I9</f>
        <v>5.4652090712147015</v>
      </c>
      <c r="J27" s="188">
        <f t="shared" si="26"/>
        <v>6.0674720854446953</v>
      </c>
      <c r="L27" s="98">
        <f>(J27-I27)/I27</f>
        <v>0.11019944642230026</v>
      </c>
    </row>
    <row r="29" spans="1:23" ht="15.75" x14ac:dyDescent="0.25">
      <c r="A29" s="99" t="s">
        <v>39</v>
      </c>
    </row>
  </sheetData>
  <mergeCells count="46">
    <mergeCell ref="Q5:Q6"/>
    <mergeCell ref="G14:G15"/>
    <mergeCell ref="G23:G24"/>
    <mergeCell ref="Q14:Q15"/>
    <mergeCell ref="V5:W5"/>
    <mergeCell ref="V14:W14"/>
    <mergeCell ref="R5:R6"/>
    <mergeCell ref="R14:R15"/>
    <mergeCell ref="S5:T5"/>
    <mergeCell ref="S14:T14"/>
    <mergeCell ref="M14:M15"/>
    <mergeCell ref="N14:N15"/>
    <mergeCell ref="M5:M6"/>
    <mergeCell ref="N5:N6"/>
    <mergeCell ref="O5:O6"/>
    <mergeCell ref="O14:O15"/>
    <mergeCell ref="A14:A15"/>
    <mergeCell ref="B14:B15"/>
    <mergeCell ref="C14:C15"/>
    <mergeCell ref="D14:D15"/>
    <mergeCell ref="L14:L15"/>
    <mergeCell ref="H14:H15"/>
    <mergeCell ref="I14:J14"/>
    <mergeCell ref="E14:E15"/>
    <mergeCell ref="L5:L6"/>
    <mergeCell ref="H5:H6"/>
    <mergeCell ref="I5:J5"/>
    <mergeCell ref="E5:E6"/>
    <mergeCell ref="G5:G6"/>
    <mergeCell ref="F5:F6"/>
    <mergeCell ref="F23:F24"/>
    <mergeCell ref="P5:P6"/>
    <mergeCell ref="F14:F15"/>
    <mergeCell ref="P14:P15"/>
    <mergeCell ref="A23:A24"/>
    <mergeCell ref="B23:B24"/>
    <mergeCell ref="C23:C24"/>
    <mergeCell ref="D23:D24"/>
    <mergeCell ref="L23:L24"/>
    <mergeCell ref="H23:H24"/>
    <mergeCell ref="I23:J23"/>
    <mergeCell ref="E23:E24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9C93CBEA-1065-4A22-86A8-F78A5B72DCF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L25:L27</xm:sqref>
        </x14:conditionalFormatting>
        <x14:conditionalFormatting xmlns:xm="http://schemas.microsoft.com/office/excel/2006/main">
          <x14:cfRule type="iconSet" priority="4" id="{89DAF543-532D-4C42-8550-0AEED69273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V7:V9</xm:sqref>
        </x14:conditionalFormatting>
        <x14:conditionalFormatting xmlns:xm="http://schemas.microsoft.com/office/excel/2006/main">
          <x14:cfRule type="iconSet" priority="2" id="{7538BE17-DE7B-4FE8-93E7-966AA4847BB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V16:V18</xm:sqref>
        </x14:conditionalFormatting>
        <x14:conditionalFormatting xmlns:xm="http://schemas.microsoft.com/office/excel/2006/main">
          <x14:cfRule type="iconSet" priority="3" id="{C0572804-D21D-4852-A7AE-4C45B9662F81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W7:W9</xm:sqref>
        </x14:conditionalFormatting>
        <x14:conditionalFormatting xmlns:xm="http://schemas.microsoft.com/office/excel/2006/main">
          <x14:cfRule type="iconSet" priority="1" id="{88B5AC1E-F7DE-4581-AB08-8219C47FDE28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W16:W18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W29"/>
  <sheetViews>
    <sheetView showGridLines="0" workbookViewId="0">
      <selection activeCell="I16" sqref="I16:J17"/>
    </sheetView>
  </sheetViews>
  <sheetFormatPr defaultRowHeight="15" x14ac:dyDescent="0.25"/>
  <cols>
    <col min="1" max="1" width="25.140625" bestFit="1" customWidth="1"/>
    <col min="2" max="10" width="11.7109375" customWidth="1"/>
    <col min="11" max="11" width="2.5703125" customWidth="1"/>
    <col min="12" max="20" width="10.7109375" customWidth="1"/>
    <col min="21" max="21" width="2.5703125" customWidth="1"/>
    <col min="22" max="23" width="10.5703125" customWidth="1"/>
    <col min="24" max="24" width="2.140625" customWidth="1"/>
    <col min="25" max="27" width="11.7109375" customWidth="1"/>
    <col min="33" max="33" width="2.140625" customWidth="1"/>
    <col min="37" max="37" width="11.42578125" customWidth="1"/>
  </cols>
  <sheetData>
    <row r="1" spans="1:23" x14ac:dyDescent="0.25">
      <c r="A1" s="1" t="s">
        <v>45</v>
      </c>
    </row>
    <row r="2" spans="1:23" x14ac:dyDescent="0.25">
      <c r="A2" s="1"/>
    </row>
    <row r="3" spans="1:23" x14ac:dyDescent="0.25">
      <c r="A3" s="1" t="s">
        <v>22</v>
      </c>
      <c r="L3" s="1" t="s">
        <v>24</v>
      </c>
      <c r="V3" s="1" t="str">
        <f>'2'!V3</f>
        <v>VARIAÇÃO (JAN-MAR)</v>
      </c>
    </row>
    <row r="4" spans="1:23" ht="15.75" thickBot="1" x14ac:dyDescent="0.3">
      <c r="R4" s="73"/>
      <c r="S4" s="172"/>
      <c r="T4" s="172"/>
    </row>
    <row r="5" spans="1:23" ht="20.25" customHeight="1" x14ac:dyDescent="0.25">
      <c r="A5" s="395" t="s">
        <v>43</v>
      </c>
      <c r="B5" s="397">
        <v>2016</v>
      </c>
      <c r="C5" s="392">
        <v>2017</v>
      </c>
      <c r="D5" s="392">
        <v>2018</v>
      </c>
      <c r="E5" s="392">
        <v>2019</v>
      </c>
      <c r="F5" s="392">
        <v>2020</v>
      </c>
      <c r="G5" s="401">
        <v>2021</v>
      </c>
      <c r="H5" s="401">
        <v>2022</v>
      </c>
      <c r="I5" s="403" t="s">
        <v>90</v>
      </c>
      <c r="J5" s="404"/>
      <c r="L5" s="405">
        <v>2016</v>
      </c>
      <c r="M5" s="392">
        <v>2017</v>
      </c>
      <c r="N5" s="392">
        <v>2018</v>
      </c>
      <c r="O5" s="392">
        <v>2019</v>
      </c>
      <c r="P5" s="392">
        <v>2020</v>
      </c>
      <c r="Q5" s="392">
        <v>2021</v>
      </c>
      <c r="R5" s="401">
        <v>2022</v>
      </c>
      <c r="S5" s="403" t="str">
        <f>I5</f>
        <v>janeiro - março</v>
      </c>
      <c r="T5" s="404"/>
      <c r="V5" s="409" t="s">
        <v>91</v>
      </c>
      <c r="W5" s="410"/>
    </row>
    <row r="6" spans="1:23" ht="20.25" customHeight="1" thickBot="1" x14ac:dyDescent="0.3">
      <c r="A6" s="396"/>
      <c r="B6" s="398"/>
      <c r="C6" s="393"/>
      <c r="D6" s="393"/>
      <c r="E6" s="393"/>
      <c r="F6" s="393"/>
      <c r="G6" s="402"/>
      <c r="H6" s="402"/>
      <c r="I6" s="167">
        <v>2022</v>
      </c>
      <c r="J6" s="169">
        <v>2023</v>
      </c>
      <c r="L6" s="406">
        <v>2016</v>
      </c>
      <c r="M6" s="393">
        <v>2017</v>
      </c>
      <c r="N6" s="394">
        <v>2018</v>
      </c>
      <c r="O6" s="394"/>
      <c r="P6" s="394"/>
      <c r="Q6" s="393"/>
      <c r="R6" s="402"/>
      <c r="S6" s="167">
        <v>2022</v>
      </c>
      <c r="T6" s="169">
        <v>2023</v>
      </c>
      <c r="V6" s="91" t="s">
        <v>0</v>
      </c>
      <c r="W6" s="75" t="s">
        <v>38</v>
      </c>
    </row>
    <row r="7" spans="1:23" ht="21.95" customHeight="1" x14ac:dyDescent="0.25">
      <c r="A7" s="24" t="s">
        <v>37</v>
      </c>
      <c r="B7" s="76">
        <v>48051990</v>
      </c>
      <c r="C7" s="11">
        <v>52503615</v>
      </c>
      <c r="D7" s="2">
        <v>52337646</v>
      </c>
      <c r="E7" s="35">
        <v>55432735</v>
      </c>
      <c r="F7" s="35">
        <v>31472545</v>
      </c>
      <c r="G7" s="12">
        <v>28225256</v>
      </c>
      <c r="H7" s="12">
        <v>54352476</v>
      </c>
      <c r="I7" s="2">
        <v>11240626</v>
      </c>
      <c r="J7" s="12">
        <v>13631016</v>
      </c>
      <c r="L7" s="77">
        <f t="shared" ref="L7:T7" si="0">B7/B9</f>
        <v>0.32652158243079221</v>
      </c>
      <c r="M7" s="79">
        <f t="shared" si="0"/>
        <v>0.33866384265840116</v>
      </c>
      <c r="N7" s="79">
        <f t="shared" si="0"/>
        <v>0.35128215295789383</v>
      </c>
      <c r="O7" s="79">
        <f t="shared" si="0"/>
        <v>0.36067818128681806</v>
      </c>
      <c r="P7" s="79">
        <f t="shared" si="0"/>
        <v>0.225628325866813</v>
      </c>
      <c r="Q7" s="79">
        <f t="shared" si="0"/>
        <v>0.20565714728137269</v>
      </c>
      <c r="R7" s="19">
        <f t="shared" si="0"/>
        <v>0.35004829351534517</v>
      </c>
      <c r="S7" s="173">
        <f t="shared" si="0"/>
        <v>0.30910332853296568</v>
      </c>
      <c r="T7" s="19">
        <f t="shared" si="0"/>
        <v>0.36944520702526706</v>
      </c>
      <c r="V7" s="45">
        <f>(J7-I7)/I7</f>
        <v>0.21265630579649211</v>
      </c>
      <c r="W7" s="81">
        <f>(T7-S7)*100</f>
        <v>6.034187849230138</v>
      </c>
    </row>
    <row r="8" spans="1:23" ht="21.95" customHeight="1" thickBot="1" x14ac:dyDescent="0.3">
      <c r="A8" s="24" t="s">
        <v>36</v>
      </c>
      <c r="B8" s="76">
        <v>99111299</v>
      </c>
      <c r="C8" s="11">
        <v>102528037</v>
      </c>
      <c r="D8" s="2">
        <v>96652690</v>
      </c>
      <c r="E8" s="35">
        <v>98257557</v>
      </c>
      <c r="F8" s="35">
        <v>108015903</v>
      </c>
      <c r="G8" s="43">
        <v>109018970</v>
      </c>
      <c r="H8" s="43">
        <v>100918888</v>
      </c>
      <c r="I8" s="2">
        <v>25124644</v>
      </c>
      <c r="J8" s="12">
        <v>23264891</v>
      </c>
      <c r="L8" s="77">
        <f t="shared" ref="L8:T8" si="1">B8/B9</f>
        <v>0.67347841756920779</v>
      </c>
      <c r="M8" s="80">
        <f t="shared" si="1"/>
        <v>0.6613361573415989</v>
      </c>
      <c r="N8" s="80">
        <f t="shared" si="1"/>
        <v>0.64871784704210611</v>
      </c>
      <c r="O8" s="80">
        <f t="shared" si="1"/>
        <v>0.63932181871318194</v>
      </c>
      <c r="P8" s="80">
        <f t="shared" si="1"/>
        <v>0.77437167413318697</v>
      </c>
      <c r="Q8" s="80">
        <f t="shared" si="1"/>
        <v>0.79434285271862726</v>
      </c>
      <c r="R8" s="94">
        <f t="shared" si="1"/>
        <v>0.64995170648465483</v>
      </c>
      <c r="S8" s="173">
        <f t="shared" si="1"/>
        <v>0.69089667146703437</v>
      </c>
      <c r="T8" s="19">
        <f t="shared" si="1"/>
        <v>0.63055479297473294</v>
      </c>
      <c r="V8" s="92">
        <f t="shared" ref="V8:V9" si="2">(J8-I8)/I8</f>
        <v>-7.4021068716436336E-2</v>
      </c>
      <c r="W8" s="97">
        <f t="shared" ref="W8:W9" si="3">(T8-S8)*100</f>
        <v>-6.0341878492301433</v>
      </c>
    </row>
    <row r="9" spans="1:23" ht="21.95" customHeight="1" thickBot="1" x14ac:dyDescent="0.3">
      <c r="A9" s="74" t="s">
        <v>21</v>
      </c>
      <c r="B9" s="83">
        <f t="shared" ref="B9:H9" si="4">B7+B8</f>
        <v>147163289</v>
      </c>
      <c r="C9" s="84">
        <f t="shared" si="4"/>
        <v>155031652</v>
      </c>
      <c r="D9" s="84">
        <f t="shared" si="4"/>
        <v>148990336</v>
      </c>
      <c r="E9" s="84">
        <f t="shared" si="4"/>
        <v>153690292</v>
      </c>
      <c r="F9" s="84">
        <f t="shared" si="4"/>
        <v>139488448</v>
      </c>
      <c r="G9" s="84">
        <f t="shared" si="4"/>
        <v>137244226</v>
      </c>
      <c r="H9" s="168">
        <f t="shared" si="4"/>
        <v>155271364</v>
      </c>
      <c r="I9" s="174">
        <f>I7+I8</f>
        <v>36365270</v>
      </c>
      <c r="J9" s="170">
        <f>J7+J8</f>
        <v>36895907</v>
      </c>
      <c r="L9" s="89">
        <f>L7+L8</f>
        <v>1</v>
      </c>
      <c r="M9" s="85">
        <f t="shared" ref="M9" si="5">M7+M8</f>
        <v>1</v>
      </c>
      <c r="N9" s="85">
        <f>N7+N8</f>
        <v>1</v>
      </c>
      <c r="O9" s="85">
        <f>O7+O8</f>
        <v>1</v>
      </c>
      <c r="P9" s="85">
        <f>P7+P8</f>
        <v>1</v>
      </c>
      <c r="Q9" s="85">
        <f t="shared" ref="Q9:R9" si="6">Q7+Q8</f>
        <v>1</v>
      </c>
      <c r="R9" s="175">
        <f t="shared" si="6"/>
        <v>1</v>
      </c>
      <c r="S9" s="177">
        <f t="shared" ref="S9:T9" si="7">S7+S8</f>
        <v>1</v>
      </c>
      <c r="T9" s="178">
        <f t="shared" si="7"/>
        <v>1</v>
      </c>
      <c r="V9" s="241">
        <f t="shared" si="2"/>
        <v>1.4591861960601421E-2</v>
      </c>
      <c r="W9" s="317">
        <f t="shared" si="3"/>
        <v>0</v>
      </c>
    </row>
    <row r="12" spans="1:23" x14ac:dyDescent="0.25">
      <c r="A12" s="1" t="s">
        <v>23</v>
      </c>
      <c r="L12" s="1" t="s">
        <v>25</v>
      </c>
      <c r="V12" s="1" t="str">
        <f>V3</f>
        <v>VARIAÇÃO (JAN-MAR)</v>
      </c>
    </row>
    <row r="13" spans="1:23" ht="15.75" thickBot="1" x14ac:dyDescent="0.3"/>
    <row r="14" spans="1:23" ht="20.25" customHeight="1" x14ac:dyDescent="0.25">
      <c r="A14" s="395" t="str">
        <f>A5</f>
        <v>NÃO CERTIFICADO</v>
      </c>
      <c r="B14" s="397">
        <v>2016</v>
      </c>
      <c r="C14" s="392">
        <v>2017</v>
      </c>
      <c r="D14" s="392">
        <v>2018</v>
      </c>
      <c r="E14" s="392">
        <v>2019</v>
      </c>
      <c r="F14" s="392">
        <v>2020</v>
      </c>
      <c r="G14" s="392">
        <v>2021</v>
      </c>
      <c r="H14" s="401">
        <v>2022</v>
      </c>
      <c r="I14" s="403" t="str">
        <f>I5</f>
        <v>janeiro - março</v>
      </c>
      <c r="J14" s="404"/>
      <c r="L14" s="405">
        <v>2016</v>
      </c>
      <c r="M14" s="392">
        <v>2017</v>
      </c>
      <c r="N14" s="392">
        <v>2018</v>
      </c>
      <c r="O14" s="392">
        <v>2019</v>
      </c>
      <c r="P14" s="392">
        <v>2020</v>
      </c>
      <c r="Q14" s="392">
        <v>2021</v>
      </c>
      <c r="R14" s="401">
        <v>2022</v>
      </c>
      <c r="S14" s="403" t="str">
        <f>I5</f>
        <v>janeiro - março</v>
      </c>
      <c r="T14" s="404"/>
      <c r="V14" s="409" t="s">
        <v>91</v>
      </c>
      <c r="W14" s="410"/>
    </row>
    <row r="15" spans="1:23" ht="20.25" customHeight="1" thickBot="1" x14ac:dyDescent="0.3">
      <c r="A15" s="396"/>
      <c r="B15" s="398"/>
      <c r="C15" s="393"/>
      <c r="D15" s="393"/>
      <c r="E15" s="393"/>
      <c r="F15" s="393"/>
      <c r="G15" s="393"/>
      <c r="H15" s="402"/>
      <c r="I15" s="167">
        <v>2022</v>
      </c>
      <c r="J15" s="169">
        <v>2023</v>
      </c>
      <c r="L15" s="406">
        <v>2016</v>
      </c>
      <c r="M15" s="393">
        <v>2017</v>
      </c>
      <c r="N15" s="394">
        <v>2018</v>
      </c>
      <c r="O15" s="394"/>
      <c r="P15" s="394"/>
      <c r="Q15" s="393"/>
      <c r="R15" s="402"/>
      <c r="S15" s="167">
        <v>2022</v>
      </c>
      <c r="T15" s="169">
        <v>2023</v>
      </c>
      <c r="V15" s="91" t="s">
        <v>1</v>
      </c>
      <c r="W15" s="75" t="s">
        <v>38</v>
      </c>
    </row>
    <row r="16" spans="1:23" ht="21.95" customHeight="1" x14ac:dyDescent="0.25">
      <c r="A16" s="24" t="s">
        <v>37</v>
      </c>
      <c r="B16" s="76">
        <v>209541598</v>
      </c>
      <c r="C16" s="11">
        <v>229381261</v>
      </c>
      <c r="D16" s="11">
        <v>222717428</v>
      </c>
      <c r="E16" s="35">
        <v>237232488</v>
      </c>
      <c r="F16" s="35">
        <v>134437906</v>
      </c>
      <c r="G16" s="12">
        <v>122161557</v>
      </c>
      <c r="H16" s="12">
        <v>249649451</v>
      </c>
      <c r="I16" s="2">
        <v>50721063</v>
      </c>
      <c r="J16" s="12">
        <v>60946073</v>
      </c>
      <c r="L16" s="77">
        <f>B16/B18</f>
        <v>0.64469468516788675</v>
      </c>
      <c r="M16" s="79">
        <f>C16/C18</f>
        <v>0.65202228069943247</v>
      </c>
      <c r="N16" s="79">
        <f>D16/D18</f>
        <v>0.6319365208121398</v>
      </c>
      <c r="O16" s="79">
        <f>E16/E18</f>
        <v>0.64386421520260562</v>
      </c>
      <c r="P16" s="79">
        <f t="shared" ref="P16:Q16" si="8">F16/F18</f>
        <v>0.48222344570253217</v>
      </c>
      <c r="Q16" s="79">
        <f t="shared" si="8"/>
        <v>0.45581849879008707</v>
      </c>
      <c r="R16" s="19">
        <f>H16/H18</f>
        <v>0.63532700454629709</v>
      </c>
      <c r="S16" s="96">
        <f>I16/I18</f>
        <v>0.60380110303768919</v>
      </c>
      <c r="T16" s="78">
        <f>J16/J18</f>
        <v>0.64861631540845666</v>
      </c>
      <c r="V16" s="45">
        <f>(J16-I16)/I16</f>
        <v>0.20159297528918113</v>
      </c>
      <c r="W16" s="81">
        <f>(T16-S16)*100</f>
        <v>4.4815212370767465</v>
      </c>
    </row>
    <row r="17" spans="1:23" ht="21.95" customHeight="1" thickBot="1" x14ac:dyDescent="0.3">
      <c r="A17" s="24" t="s">
        <v>36</v>
      </c>
      <c r="B17" s="76">
        <v>115482949</v>
      </c>
      <c r="C17" s="11">
        <v>122418467</v>
      </c>
      <c r="D17" s="11">
        <v>129718965</v>
      </c>
      <c r="E17" s="35">
        <v>131218627</v>
      </c>
      <c r="F17" s="35">
        <v>144349671</v>
      </c>
      <c r="G17" s="43">
        <v>145843268</v>
      </c>
      <c r="H17" s="43">
        <v>143296936</v>
      </c>
      <c r="I17" s="2">
        <v>33281869</v>
      </c>
      <c r="J17" s="12">
        <v>33017140</v>
      </c>
      <c r="L17" s="77">
        <f>B17/B18</f>
        <v>0.35530531483211331</v>
      </c>
      <c r="M17" s="80">
        <f>C17/C18</f>
        <v>0.34797771930056753</v>
      </c>
      <c r="N17" s="80">
        <f>D17/D18</f>
        <v>0.36806347918786014</v>
      </c>
      <c r="O17" s="80">
        <f>E17/E18</f>
        <v>0.35613578479739438</v>
      </c>
      <c r="P17" s="80">
        <f t="shared" ref="P17:Q17" si="9">F17/F18</f>
        <v>0.51777655429746783</v>
      </c>
      <c r="Q17" s="80">
        <f t="shared" si="9"/>
        <v>0.54418150120991293</v>
      </c>
      <c r="R17" s="94">
        <f>H17/H18</f>
        <v>0.36467299545370296</v>
      </c>
      <c r="S17" s="236">
        <f>I17/I18</f>
        <v>0.39619889696231081</v>
      </c>
      <c r="T17" s="78">
        <f>J17/J18</f>
        <v>0.35138368459154329</v>
      </c>
      <c r="V17" s="92">
        <f t="shared" ref="V17:V18" si="10">(J17-I17)/I17</f>
        <v>-7.9541506518158583E-3</v>
      </c>
      <c r="W17" s="97">
        <f t="shared" ref="W17:W18" si="11">(T17-S17)*100</f>
        <v>-4.4815212370767519</v>
      </c>
    </row>
    <row r="18" spans="1:23" ht="21.95" customHeight="1" thickBot="1" x14ac:dyDescent="0.3">
      <c r="A18" s="74" t="s">
        <v>21</v>
      </c>
      <c r="B18" s="83">
        <f t="shared" ref="B18:H18" si="12">B16+B17</f>
        <v>325024547</v>
      </c>
      <c r="C18" s="84">
        <f t="shared" si="12"/>
        <v>351799728</v>
      </c>
      <c r="D18" s="84">
        <f t="shared" si="12"/>
        <v>352436393</v>
      </c>
      <c r="E18" s="84">
        <f t="shared" si="12"/>
        <v>368451115</v>
      </c>
      <c r="F18" s="84">
        <f t="shared" si="12"/>
        <v>278787577</v>
      </c>
      <c r="G18" s="84">
        <f t="shared" si="12"/>
        <v>268004825</v>
      </c>
      <c r="H18" s="168">
        <f t="shared" si="12"/>
        <v>392946387</v>
      </c>
      <c r="I18" s="174">
        <f>I16+I17</f>
        <v>84002932</v>
      </c>
      <c r="J18" s="170">
        <f>J16+J17</f>
        <v>93963213</v>
      </c>
      <c r="L18" s="89">
        <f>L16+L17</f>
        <v>1</v>
      </c>
      <c r="M18" s="85">
        <f t="shared" ref="M18" si="13">M16+M17</f>
        <v>1</v>
      </c>
      <c r="N18" s="85">
        <f>N16+N17</f>
        <v>1</v>
      </c>
      <c r="O18" s="85">
        <f>O16+O17</f>
        <v>1</v>
      </c>
      <c r="P18" s="85">
        <f t="shared" ref="P18:Q18" si="14">P16+P17</f>
        <v>1</v>
      </c>
      <c r="Q18" s="85">
        <f t="shared" si="14"/>
        <v>1</v>
      </c>
      <c r="R18" s="175">
        <f>R16+R17</f>
        <v>1</v>
      </c>
      <c r="S18" s="90">
        <f t="shared" ref="S18:T18" si="15">S16+S17</f>
        <v>1</v>
      </c>
      <c r="T18" s="90">
        <f t="shared" si="15"/>
        <v>1</v>
      </c>
      <c r="V18" s="241">
        <f t="shared" si="10"/>
        <v>0.11857063512973572</v>
      </c>
      <c r="W18" s="317">
        <f t="shared" si="11"/>
        <v>0</v>
      </c>
    </row>
    <row r="21" spans="1:23" x14ac:dyDescent="0.25">
      <c r="A21" s="1" t="s">
        <v>27</v>
      </c>
      <c r="L21" s="1" t="str">
        <f>V12</f>
        <v>VARIAÇÃO (JAN-MAR)</v>
      </c>
      <c r="S21" s="253"/>
    </row>
    <row r="22" spans="1:23" ht="15.75" thickBot="1" x14ac:dyDescent="0.3"/>
    <row r="23" spans="1:23" ht="20.25" customHeight="1" x14ac:dyDescent="0.25">
      <c r="A23" s="395" t="str">
        <f>A5</f>
        <v>NÃO CERTIFICADO</v>
      </c>
      <c r="B23" s="397">
        <v>2016</v>
      </c>
      <c r="C23" s="392">
        <v>2017</v>
      </c>
      <c r="D23" s="392">
        <v>2018</v>
      </c>
      <c r="E23" s="392">
        <v>2019</v>
      </c>
      <c r="F23" s="392">
        <v>2020</v>
      </c>
      <c r="G23" s="392">
        <v>2021</v>
      </c>
      <c r="H23" s="401">
        <v>2022</v>
      </c>
      <c r="I23" s="403" t="str">
        <f>I5</f>
        <v>janeiro - março</v>
      </c>
      <c r="J23" s="404"/>
      <c r="L23" s="399" t="s">
        <v>92</v>
      </c>
    </row>
    <row r="24" spans="1:23" ht="20.25" customHeight="1" thickBot="1" x14ac:dyDescent="0.3">
      <c r="A24" s="396"/>
      <c r="B24" s="398"/>
      <c r="C24" s="393"/>
      <c r="D24" s="393"/>
      <c r="E24" s="393"/>
      <c r="F24" s="393"/>
      <c r="G24" s="393"/>
      <c r="H24" s="402"/>
      <c r="I24" s="167">
        <v>2022</v>
      </c>
      <c r="J24" s="169">
        <v>2023</v>
      </c>
      <c r="L24" s="400"/>
    </row>
    <row r="25" spans="1:23" ht="21.95" customHeight="1" x14ac:dyDescent="0.25">
      <c r="A25" s="24" t="s">
        <v>37</v>
      </c>
      <c r="B25" s="157">
        <f>B16/B7</f>
        <v>4.3607267461763808</v>
      </c>
      <c r="C25" s="166">
        <f t="shared" ref="C25:D25" si="16">C16/C7</f>
        <v>4.3688660485568471</v>
      </c>
      <c r="D25" s="166">
        <f t="shared" si="16"/>
        <v>4.2553963546621869</v>
      </c>
      <c r="E25" s="166">
        <f t="shared" ref="E25:G25" si="17">E16/E7</f>
        <v>4.2796460972023116</v>
      </c>
      <c r="F25" s="166">
        <f t="shared" si="17"/>
        <v>4.2715930980478385</v>
      </c>
      <c r="G25" s="166">
        <f t="shared" si="17"/>
        <v>4.3280938532497277</v>
      </c>
      <c r="H25" s="258">
        <f t="shared" ref="H25" si="18">H16/H7</f>
        <v>4.5931569152433829</v>
      </c>
      <c r="I25" s="254">
        <f t="shared" ref="I25:J25" si="19">I16/I7</f>
        <v>4.5122987812244624</v>
      </c>
      <c r="J25" s="255">
        <f t="shared" si="19"/>
        <v>4.4711320858254444</v>
      </c>
      <c r="L25" s="42">
        <f>(J25-I25)/I25</f>
        <v>-9.1232202021531306E-3</v>
      </c>
    </row>
    <row r="26" spans="1:23" ht="21.95" customHeight="1" thickBot="1" x14ac:dyDescent="0.3">
      <c r="A26" s="24" t="s">
        <v>36</v>
      </c>
      <c r="B26" s="157">
        <f t="shared" ref="B26:D27" si="20">B17/B8</f>
        <v>1.1651844962701983</v>
      </c>
      <c r="C26" s="166">
        <f t="shared" si="20"/>
        <v>1.1939999104830223</v>
      </c>
      <c r="D26" s="166">
        <f t="shared" si="20"/>
        <v>1.3421143788134609</v>
      </c>
      <c r="E26" s="166">
        <f t="shared" ref="E26:G26" si="21">E17/E8</f>
        <v>1.3354558265681284</v>
      </c>
      <c r="F26" s="166">
        <f t="shared" si="21"/>
        <v>1.3363742466699555</v>
      </c>
      <c r="G26" s="166">
        <f t="shared" si="21"/>
        <v>1.3377788104217092</v>
      </c>
      <c r="H26" s="259">
        <f t="shared" ref="H26" si="22">H17/H8</f>
        <v>1.4199218683424257</v>
      </c>
      <c r="I26" s="254">
        <f t="shared" ref="I26:J26" si="23">I17/I8</f>
        <v>1.3246702719449477</v>
      </c>
      <c r="J26" s="255">
        <f t="shared" si="23"/>
        <v>1.4191830943888797</v>
      </c>
      <c r="L26" s="95">
        <f t="shared" ref="L26:L27" si="24">(J26-I26)/I26</f>
        <v>7.13481871267206E-2</v>
      </c>
    </row>
    <row r="27" spans="1:23" ht="21.95" customHeight="1" thickBot="1" x14ac:dyDescent="0.3">
      <c r="A27" s="74" t="s">
        <v>21</v>
      </c>
      <c r="B27" s="158">
        <f t="shared" si="20"/>
        <v>2.2085980084340191</v>
      </c>
      <c r="C27" s="159">
        <f t="shared" si="20"/>
        <v>2.2692122767291418</v>
      </c>
      <c r="D27" s="159">
        <f t="shared" si="20"/>
        <v>2.3654983434630283</v>
      </c>
      <c r="E27" s="159">
        <f t="shared" ref="E27:G27" si="25">E18/E9</f>
        <v>2.3973610187428105</v>
      </c>
      <c r="F27" s="159">
        <f t="shared" si="25"/>
        <v>1.998642762159057</v>
      </c>
      <c r="G27" s="159">
        <f t="shared" si="25"/>
        <v>1.9527584716022952</v>
      </c>
      <c r="H27" s="260">
        <f t="shared" ref="H27" si="26">H18/H9</f>
        <v>2.5307073814331922</v>
      </c>
      <c r="I27" s="256">
        <f t="shared" ref="I27:J27" si="27">I18/I9</f>
        <v>2.3099768542898209</v>
      </c>
      <c r="J27" s="257">
        <f t="shared" si="27"/>
        <v>2.546711021360716</v>
      </c>
      <c r="L27" s="98">
        <f t="shared" si="24"/>
        <v>0.10248335026875265</v>
      </c>
    </row>
    <row r="29" spans="1:23" ht="15.75" x14ac:dyDescent="0.25">
      <c r="A29" s="99" t="s">
        <v>39</v>
      </c>
    </row>
  </sheetData>
  <mergeCells count="46">
    <mergeCell ref="E5:E6"/>
    <mergeCell ref="O5:O6"/>
    <mergeCell ref="O14:O15"/>
    <mergeCell ref="E14:E15"/>
    <mergeCell ref="E23:E24"/>
    <mergeCell ref="G5:G6"/>
    <mergeCell ref="G14:G15"/>
    <mergeCell ref="G23:G24"/>
    <mergeCell ref="N14:N15"/>
    <mergeCell ref="I23:J23"/>
    <mergeCell ref="H23:H24"/>
    <mergeCell ref="L23:L24"/>
    <mergeCell ref="F5:F6"/>
    <mergeCell ref="F14:F15"/>
    <mergeCell ref="F23:F24"/>
    <mergeCell ref="A23:A24"/>
    <mergeCell ref="B23:B24"/>
    <mergeCell ref="C23:C24"/>
    <mergeCell ref="D23:D24"/>
    <mergeCell ref="V5:W5"/>
    <mergeCell ref="A14:A15"/>
    <mergeCell ref="B14:B15"/>
    <mergeCell ref="C14:C15"/>
    <mergeCell ref="D14:D15"/>
    <mergeCell ref="L14:L15"/>
    <mergeCell ref="A5:A6"/>
    <mergeCell ref="B5:B6"/>
    <mergeCell ref="C5:C6"/>
    <mergeCell ref="D5:D6"/>
    <mergeCell ref="L5:L6"/>
    <mergeCell ref="M14:M15"/>
    <mergeCell ref="V14:W14"/>
    <mergeCell ref="H5:H6"/>
    <mergeCell ref="R5:R6"/>
    <mergeCell ref="S5:T5"/>
    <mergeCell ref="I14:J14"/>
    <mergeCell ref="S14:T14"/>
    <mergeCell ref="H14:H15"/>
    <mergeCell ref="R14:R15"/>
    <mergeCell ref="M5:M6"/>
    <mergeCell ref="N5:N6"/>
    <mergeCell ref="I5:J5"/>
    <mergeCell ref="Q5:Q6"/>
    <mergeCell ref="Q14:Q15"/>
    <mergeCell ref="P5:P6"/>
    <mergeCell ref="P14:P15"/>
  </mergeCells>
  <pageMargins left="0.7" right="0.7" top="0.75" bottom="0.75" header="0.3" footer="0.3"/>
  <pageSetup paperSize="9" orientation="portrait" r:id="rId1"/>
  <ignoredErrors>
    <ignoredError sqref="I25:J26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C585341-FCA1-4E67-9725-1449D49942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L25:L27</xm:sqref>
        </x14:conditionalFormatting>
        <x14:conditionalFormatting xmlns:xm="http://schemas.microsoft.com/office/excel/2006/main">
          <x14:cfRule type="iconSet" priority="5" id="{FB0ED990-90EB-4FA5-918A-A492D1DE6B0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V7:V9</xm:sqref>
        </x14:conditionalFormatting>
        <x14:conditionalFormatting xmlns:xm="http://schemas.microsoft.com/office/excel/2006/main">
          <x14:cfRule type="iconSet" priority="3" id="{C2CC0439-5F8D-4376-B241-CFD9933ECC5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V16:V18</xm:sqref>
        </x14:conditionalFormatting>
        <x14:conditionalFormatting xmlns:xm="http://schemas.microsoft.com/office/excel/2006/main">
          <x14:cfRule type="iconSet" priority="4" id="{F14AD97B-5A69-4A65-80DA-411A2E0A069E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W7:W9</xm:sqref>
        </x14:conditionalFormatting>
        <x14:conditionalFormatting xmlns:xm="http://schemas.microsoft.com/office/excel/2006/main">
          <x14:cfRule type="iconSet" priority="2" id="{5FA131A5-FE4B-45AB-B941-E62D09967CC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W16:W18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>
    <pageSetUpPr fitToPage="1"/>
  </sheetPr>
  <dimension ref="A1:AN74"/>
  <sheetViews>
    <sheetView showGridLines="0" topLeftCell="A32" workbookViewId="0">
      <selection activeCell="M59" sqref="M59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7" width="12.7109375" customWidth="1"/>
    <col min="8" max="8" width="13.28515625" customWidth="1"/>
    <col min="9" max="9" width="12.7109375" bestFit="1" customWidth="1"/>
    <col min="10" max="11" width="12.7109375" customWidth="1"/>
    <col min="12" max="12" width="2.5703125" customWidth="1"/>
    <col min="13" max="21" width="10.140625" customWidth="1"/>
    <col min="22" max="22" width="2.5703125" customWidth="1"/>
    <col min="23" max="23" width="11.140625" customWidth="1"/>
    <col min="27" max="28" width="9.28515625" customWidth="1"/>
    <col min="29" max="29" width="1.85546875" customWidth="1"/>
    <col min="33" max="33" width="11.5703125" customWidth="1"/>
  </cols>
  <sheetData>
    <row r="1" spans="1:24" x14ac:dyDescent="0.25">
      <c r="A1" s="1" t="s">
        <v>57</v>
      </c>
    </row>
    <row r="2" spans="1:24" x14ac:dyDescent="0.25">
      <c r="A2" s="1"/>
    </row>
    <row r="3" spans="1:24" x14ac:dyDescent="0.25">
      <c r="A3" s="1" t="s">
        <v>22</v>
      </c>
      <c r="M3" s="1" t="s">
        <v>24</v>
      </c>
      <c r="W3" s="1" t="str">
        <f>'2'!V3</f>
        <v>VARIAÇÃO (JAN-MAR)</v>
      </c>
    </row>
    <row r="4" spans="1:24" ht="15.75" thickBot="1" x14ac:dyDescent="0.3"/>
    <row r="5" spans="1:24" ht="24" customHeight="1" x14ac:dyDescent="0.25">
      <c r="A5" s="395" t="s">
        <v>29</v>
      </c>
      <c r="B5" s="415"/>
      <c r="C5" s="397">
        <v>2016</v>
      </c>
      <c r="D5" s="392">
        <v>2017</v>
      </c>
      <c r="E5" s="392">
        <v>2018</v>
      </c>
      <c r="F5" s="392">
        <v>2019</v>
      </c>
      <c r="G5" s="392">
        <v>2020</v>
      </c>
      <c r="H5" s="392">
        <v>2021</v>
      </c>
      <c r="I5" s="412">
        <v>2022</v>
      </c>
      <c r="J5" s="403" t="s">
        <v>90</v>
      </c>
      <c r="K5" s="404"/>
      <c r="M5" s="405">
        <v>2016</v>
      </c>
      <c r="N5" s="392">
        <v>2017</v>
      </c>
      <c r="O5" s="392">
        <v>2018</v>
      </c>
      <c r="P5" s="407">
        <v>2019</v>
      </c>
      <c r="Q5" s="407">
        <v>2020</v>
      </c>
      <c r="R5" s="407">
        <v>2021</v>
      </c>
      <c r="S5" s="412">
        <v>2022</v>
      </c>
      <c r="T5" s="403" t="str">
        <f>J5</f>
        <v>janeiro - março</v>
      </c>
      <c r="U5" s="404"/>
      <c r="W5" s="409" t="s">
        <v>91</v>
      </c>
      <c r="X5" s="410"/>
    </row>
    <row r="6" spans="1:24" ht="20.25" customHeight="1" thickBot="1" x14ac:dyDescent="0.3">
      <c r="A6" s="416"/>
      <c r="B6" s="417"/>
      <c r="C6" s="411"/>
      <c r="D6" s="394"/>
      <c r="E6" s="394"/>
      <c r="F6" s="394"/>
      <c r="G6" s="394"/>
      <c r="H6" s="393"/>
      <c r="I6" s="413"/>
      <c r="J6" s="167">
        <v>2022</v>
      </c>
      <c r="K6" s="169">
        <v>2023</v>
      </c>
      <c r="M6" s="418"/>
      <c r="N6" s="394"/>
      <c r="O6" s="394"/>
      <c r="P6" s="414"/>
      <c r="Q6" s="414"/>
      <c r="R6" s="414"/>
      <c r="S6" s="419"/>
      <c r="T6" s="167">
        <v>2022</v>
      </c>
      <c r="U6" s="169">
        <v>2023</v>
      </c>
      <c r="W6" s="91" t="s">
        <v>0</v>
      </c>
      <c r="X6" s="75" t="s">
        <v>38</v>
      </c>
    </row>
    <row r="7" spans="1:24" ht="20.100000000000001" customHeight="1" thickBot="1" x14ac:dyDescent="0.3">
      <c r="A7" s="3" t="s">
        <v>2</v>
      </c>
      <c r="B7" s="4"/>
      <c r="C7" s="8">
        <f t="shared" ref="C7:I7" si="0">SUM(C8:C20)</f>
        <v>109737188</v>
      </c>
      <c r="D7" s="9">
        <f t="shared" si="0"/>
        <v>112363732</v>
      </c>
      <c r="E7" s="9">
        <f t="shared" si="0"/>
        <v>115103876</v>
      </c>
      <c r="F7" s="9">
        <f t="shared" si="0"/>
        <v>124601025</v>
      </c>
      <c r="G7" s="9">
        <f t="shared" si="0"/>
        <v>112402544</v>
      </c>
      <c r="H7" s="9">
        <f t="shared" si="0"/>
        <v>117702793</v>
      </c>
      <c r="I7" s="110">
        <f t="shared" si="0"/>
        <v>124587767</v>
      </c>
      <c r="J7" s="181">
        <f t="shared" ref="J7:K7" si="1">SUM(J8:J20)</f>
        <v>28485270</v>
      </c>
      <c r="K7" s="180">
        <f t="shared" si="1"/>
        <v>28085348</v>
      </c>
      <c r="M7" s="64">
        <f>C7/C24</f>
        <v>0.42715836607808244</v>
      </c>
      <c r="N7" s="16">
        <f>D7/D24</f>
        <v>0.42021567582483027</v>
      </c>
      <c r="O7" s="16">
        <f>E7/E24</f>
        <v>0.43584399343064739</v>
      </c>
      <c r="P7" s="16">
        <f>F7/F24</f>
        <v>0.44773594211708734</v>
      </c>
      <c r="Q7" s="262">
        <f>G7/G24</f>
        <v>0.44623486972491655</v>
      </c>
      <c r="R7" s="262">
        <f>H7/H24</f>
        <v>0.46167550207755126</v>
      </c>
      <c r="S7" s="17">
        <f>I7/I24</f>
        <v>0.44518028250434322</v>
      </c>
      <c r="T7" s="7">
        <f>J7/J24</f>
        <v>0.4392449160793418</v>
      </c>
      <c r="U7" s="17">
        <f>K7/K24</f>
        <v>0.43220691874910694</v>
      </c>
      <c r="W7" s="102">
        <f>(K7-J7)/J7</f>
        <v>-1.4039607137302894E-2</v>
      </c>
      <c r="X7" s="101">
        <f>(U7-T7)*100</f>
        <v>-0.70379973302348575</v>
      </c>
    </row>
    <row r="8" spans="1:24" ht="20.100000000000001" customHeight="1" x14ac:dyDescent="0.25">
      <c r="A8" s="24"/>
      <c r="B8" t="s">
        <v>10</v>
      </c>
      <c r="C8" s="10">
        <v>18625525</v>
      </c>
      <c r="D8" s="35">
        <v>19983662</v>
      </c>
      <c r="E8" s="35">
        <v>20334191</v>
      </c>
      <c r="F8" s="35">
        <v>21469566</v>
      </c>
      <c r="G8" s="35">
        <v>19900394</v>
      </c>
      <c r="H8" s="35">
        <v>20393593</v>
      </c>
      <c r="I8" s="12">
        <v>21704271</v>
      </c>
      <c r="J8" s="10">
        <v>4025483</v>
      </c>
      <c r="K8" s="162">
        <v>3909035</v>
      </c>
      <c r="M8" s="96">
        <f>C8/$C$7</f>
        <v>0.16972846980551387</v>
      </c>
      <c r="N8" s="18">
        <f>D8/$D$7</f>
        <v>0.17784797322324608</v>
      </c>
      <c r="O8" s="18">
        <f>E8/$E$7</f>
        <v>0.17665948104128135</v>
      </c>
      <c r="P8" s="37">
        <f>F8/$F$7</f>
        <v>0.17230649587352914</v>
      </c>
      <c r="Q8" s="37">
        <f>G8/$G$7</f>
        <v>0.17704576152653625</v>
      </c>
      <c r="R8" s="37">
        <f>H8/$H$7</f>
        <v>0.17326345858249939</v>
      </c>
      <c r="S8" s="19">
        <f>I8/$I$7</f>
        <v>0.17420868454926236</v>
      </c>
      <c r="T8" s="37">
        <f>J8/$J$7</f>
        <v>0.14131805666577849</v>
      </c>
      <c r="U8" s="19">
        <f>K8/$K$7</f>
        <v>0.13918413971584045</v>
      </c>
      <c r="W8" s="103">
        <f t="shared" ref="W8:W24" si="2">(K8-J8)/J8</f>
        <v>-2.8927708799167701E-2</v>
      </c>
      <c r="X8" s="104">
        <f t="shared" ref="X8:X24" si="3">(U8-T8)*100</f>
        <v>-0.21339169499380306</v>
      </c>
    </row>
    <row r="9" spans="1:24" ht="20.100000000000001" customHeight="1" x14ac:dyDescent="0.25">
      <c r="A9" s="24"/>
      <c r="B9" t="s">
        <v>18</v>
      </c>
      <c r="C9" s="10">
        <v>539211</v>
      </c>
      <c r="D9" s="35">
        <v>687664</v>
      </c>
      <c r="E9" s="35">
        <v>429621</v>
      </c>
      <c r="F9" s="35">
        <v>392807</v>
      </c>
      <c r="G9" s="35">
        <v>275614</v>
      </c>
      <c r="H9" s="35">
        <v>297993</v>
      </c>
      <c r="I9" s="12">
        <v>395152</v>
      </c>
      <c r="J9" s="10">
        <v>86523</v>
      </c>
      <c r="K9" s="162">
        <v>86753</v>
      </c>
      <c r="M9" s="96">
        <f t="shared" ref="M9:M20" si="4">C9/$C$7</f>
        <v>4.9136578932567508E-3</v>
      </c>
      <c r="N9" s="18">
        <f t="shared" ref="N9:N20" si="5">D9/$D$7</f>
        <v>6.1199818460995941E-3</v>
      </c>
      <c r="O9" s="18">
        <f t="shared" ref="O9:O20" si="6">E9/$E$7</f>
        <v>3.7324633620504665E-3</v>
      </c>
      <c r="P9" s="37">
        <f t="shared" ref="P9:P20" si="7">F9/$F$7</f>
        <v>3.1525182076150658E-3</v>
      </c>
      <c r="Q9" s="37">
        <f t="shared" ref="Q9:Q20" si="8">G9/$G$7</f>
        <v>2.4520263527131555E-3</v>
      </c>
      <c r="R9" s="37">
        <f t="shared" ref="R9:R20" si="9">H9/$H$7</f>
        <v>2.5317411116998726E-3</v>
      </c>
      <c r="S9" s="19">
        <f t="shared" ref="S9:S20" si="10">I9/$I$7</f>
        <v>3.1716757552930539E-3</v>
      </c>
      <c r="T9" s="37">
        <f t="shared" ref="T9:T20" si="11">J9/$J$7</f>
        <v>3.0374646264543044E-3</v>
      </c>
      <c r="U9" s="19">
        <f t="shared" ref="U9:U20" si="12">K9/$K$7</f>
        <v>3.0889060018056392E-3</v>
      </c>
      <c r="W9" s="103">
        <f t="shared" si="2"/>
        <v>2.6582527189302268E-3</v>
      </c>
      <c r="X9" s="104">
        <f t="shared" si="3"/>
        <v>5.1441375351334809E-3</v>
      </c>
    </row>
    <row r="10" spans="1:24" ht="20.100000000000001" customHeight="1" x14ac:dyDescent="0.25">
      <c r="A10" s="24"/>
      <c r="B10" t="s">
        <v>15</v>
      </c>
      <c r="C10" s="10">
        <v>11753648</v>
      </c>
      <c r="D10" s="35">
        <v>13623943</v>
      </c>
      <c r="E10" s="35">
        <v>13143932</v>
      </c>
      <c r="F10" s="35">
        <v>12901981</v>
      </c>
      <c r="G10" s="35">
        <v>12362376</v>
      </c>
      <c r="H10" s="35">
        <v>14033390</v>
      </c>
      <c r="I10" s="12">
        <v>16017204</v>
      </c>
      <c r="J10" s="10">
        <v>3640175</v>
      </c>
      <c r="K10" s="162">
        <v>3831386</v>
      </c>
      <c r="M10" s="96">
        <f t="shared" si="4"/>
        <v>0.10710724608689627</v>
      </c>
      <c r="N10" s="18">
        <f t="shared" si="5"/>
        <v>0.12124858045832795</v>
      </c>
      <c r="O10" s="18">
        <f t="shared" si="6"/>
        <v>0.11419191478834301</v>
      </c>
      <c r="P10" s="37">
        <f t="shared" si="7"/>
        <v>0.1035463472310922</v>
      </c>
      <c r="Q10" s="37">
        <f t="shared" si="8"/>
        <v>0.10998306230506669</v>
      </c>
      <c r="R10" s="37">
        <f t="shared" si="9"/>
        <v>0.11922733218403747</v>
      </c>
      <c r="S10" s="19">
        <f t="shared" si="10"/>
        <v>0.12856161070773506</v>
      </c>
      <c r="T10" s="37">
        <f t="shared" si="11"/>
        <v>0.12779148661746931</v>
      </c>
      <c r="U10" s="19">
        <f t="shared" si="12"/>
        <v>0.13641938850107893</v>
      </c>
      <c r="W10" s="103">
        <f t="shared" si="2"/>
        <v>5.252796912236362E-2</v>
      </c>
      <c r="X10" s="104">
        <f t="shared" si="3"/>
        <v>0.86279018836096233</v>
      </c>
    </row>
    <row r="11" spans="1:24" ht="20.100000000000001" customHeight="1" x14ac:dyDescent="0.25">
      <c r="A11" s="24"/>
      <c r="B11" t="s">
        <v>8</v>
      </c>
      <c r="C11" s="10">
        <v>108515</v>
      </c>
      <c r="D11" s="35">
        <v>88963</v>
      </c>
      <c r="E11" s="35">
        <v>259060</v>
      </c>
      <c r="F11" s="35">
        <v>298131</v>
      </c>
      <c r="G11" s="35">
        <v>76415</v>
      </c>
      <c r="H11" s="35"/>
      <c r="I11" s="12"/>
      <c r="J11" s="10"/>
      <c r="K11" s="162"/>
      <c r="M11" s="96">
        <f t="shared" si="4"/>
        <v>9.8886259050122547E-4</v>
      </c>
      <c r="N11" s="18">
        <f t="shared" si="5"/>
        <v>7.9174123550826881E-4</v>
      </c>
      <c r="O11" s="18">
        <f t="shared" si="6"/>
        <v>2.2506626970580906E-3</v>
      </c>
      <c r="P11" s="37">
        <f t="shared" si="7"/>
        <v>2.3926849718932889E-3</v>
      </c>
      <c r="Q11" s="37">
        <f t="shared" si="8"/>
        <v>6.798333674725369E-4</v>
      </c>
      <c r="R11" s="37">
        <f t="shared" si="9"/>
        <v>0</v>
      </c>
      <c r="S11" s="19">
        <f t="shared" si="10"/>
        <v>0</v>
      </c>
      <c r="T11" s="37">
        <f t="shared" si="11"/>
        <v>0</v>
      </c>
      <c r="U11" s="19">
        <f t="shared" si="12"/>
        <v>0</v>
      </c>
      <c r="W11" s="103"/>
      <c r="X11" s="104">
        <f t="shared" si="3"/>
        <v>0</v>
      </c>
    </row>
    <row r="12" spans="1:24" ht="20.100000000000001" customHeight="1" x14ac:dyDescent="0.25">
      <c r="A12" s="24"/>
      <c r="B12" t="s">
        <v>16</v>
      </c>
      <c r="C12" s="10">
        <v>33870</v>
      </c>
      <c r="D12" s="35">
        <v>27242</v>
      </c>
      <c r="E12" s="35">
        <v>23820</v>
      </c>
      <c r="F12" s="35">
        <v>29584</v>
      </c>
      <c r="G12" s="35">
        <v>54141</v>
      </c>
      <c r="H12" s="35">
        <v>32673</v>
      </c>
      <c r="I12" s="12">
        <v>38012</v>
      </c>
      <c r="J12" s="10">
        <v>6379</v>
      </c>
      <c r="K12" s="162">
        <v>8442</v>
      </c>
      <c r="M12" s="96">
        <f t="shared" si="4"/>
        <v>3.0864650914874908E-4</v>
      </c>
      <c r="N12" s="18">
        <f t="shared" si="5"/>
        <v>2.4244477746609554E-4</v>
      </c>
      <c r="O12" s="18">
        <f t="shared" si="6"/>
        <v>2.0694350900920139E-4</v>
      </c>
      <c r="P12" s="37">
        <f t="shared" si="7"/>
        <v>2.374298285266915E-4</v>
      </c>
      <c r="Q12" s="37">
        <f t="shared" si="8"/>
        <v>4.8167059279370048E-4</v>
      </c>
      <c r="R12" s="37">
        <f t="shared" si="9"/>
        <v>2.7758899485078487E-4</v>
      </c>
      <c r="S12" s="19">
        <f t="shared" si="10"/>
        <v>3.051021855139277E-4</v>
      </c>
      <c r="T12" s="37">
        <f t="shared" si="11"/>
        <v>2.2394030318125823E-4</v>
      </c>
      <c r="U12" s="19">
        <f t="shared" si="12"/>
        <v>3.0058377770501545E-4</v>
      </c>
      <c r="W12" s="103">
        <f t="shared" si="2"/>
        <v>0.32340492240163032</v>
      </c>
      <c r="X12" s="104">
        <f t="shared" si="3"/>
        <v>7.6643474523757221E-3</v>
      </c>
    </row>
    <row r="13" spans="1:24" ht="20.100000000000001" customHeight="1" x14ac:dyDescent="0.25">
      <c r="A13" s="24"/>
      <c r="B13" t="s">
        <v>13</v>
      </c>
      <c r="C13" s="10">
        <v>1062653</v>
      </c>
      <c r="D13" s="35">
        <v>762668</v>
      </c>
      <c r="E13" s="35">
        <v>1066136</v>
      </c>
      <c r="F13" s="35">
        <v>883932</v>
      </c>
      <c r="G13" s="35">
        <v>506675</v>
      </c>
      <c r="H13" s="35">
        <v>377044</v>
      </c>
      <c r="I13" s="12">
        <v>361897</v>
      </c>
      <c r="J13" s="10">
        <v>82815</v>
      </c>
      <c r="K13" s="162">
        <v>101671</v>
      </c>
      <c r="M13" s="96">
        <f t="shared" si="4"/>
        <v>9.6836179181117709E-3</v>
      </c>
      <c r="N13" s="18">
        <f t="shared" si="5"/>
        <v>6.7874926048202104E-3</v>
      </c>
      <c r="O13" s="18">
        <f t="shared" si="6"/>
        <v>9.2623813988679232E-3</v>
      </c>
      <c r="P13" s="37">
        <f t="shared" si="7"/>
        <v>7.0940989450126914E-3</v>
      </c>
      <c r="Q13" s="37">
        <f t="shared" si="8"/>
        <v>4.5076826730896767E-3</v>
      </c>
      <c r="R13" s="37">
        <f t="shared" si="9"/>
        <v>3.2033564403182854E-3</v>
      </c>
      <c r="S13" s="19">
        <f t="shared" si="10"/>
        <v>2.9047554885545065E-3</v>
      </c>
      <c r="T13" s="37">
        <f t="shared" si="11"/>
        <v>2.9072920846458538E-3</v>
      </c>
      <c r="U13" s="19">
        <f t="shared" si="12"/>
        <v>3.6200726442841297E-3</v>
      </c>
      <c r="W13" s="103">
        <f t="shared" si="2"/>
        <v>0.227688220732959</v>
      </c>
      <c r="X13" s="104">
        <f t="shared" si="3"/>
        <v>7.1278055963827594E-2</v>
      </c>
    </row>
    <row r="14" spans="1:24" ht="20.100000000000001" customHeight="1" x14ac:dyDescent="0.25">
      <c r="A14" s="24"/>
      <c r="B14" t="s">
        <v>17</v>
      </c>
      <c r="C14" s="10">
        <v>6243657</v>
      </c>
      <c r="D14" s="35">
        <v>5984241</v>
      </c>
      <c r="E14" s="35">
        <v>6482985</v>
      </c>
      <c r="F14" s="35">
        <v>6587282</v>
      </c>
      <c r="G14" s="35">
        <v>5453007</v>
      </c>
      <c r="H14" s="35">
        <v>5381934</v>
      </c>
      <c r="I14" s="12">
        <v>6105740</v>
      </c>
      <c r="J14" s="10">
        <v>1466295</v>
      </c>
      <c r="K14" s="162">
        <v>1254084</v>
      </c>
      <c r="M14" s="96">
        <f t="shared" si="4"/>
        <v>5.6896455192564255E-2</v>
      </c>
      <c r="N14" s="18">
        <f t="shared" si="5"/>
        <v>5.3257762923004374E-2</v>
      </c>
      <c r="O14" s="18">
        <f t="shared" si="6"/>
        <v>5.6322907840219039E-2</v>
      </c>
      <c r="P14" s="37">
        <f t="shared" si="7"/>
        <v>5.2866996880643641E-2</v>
      </c>
      <c r="Q14" s="37">
        <f t="shared" si="8"/>
        <v>4.8513199131863062E-2</v>
      </c>
      <c r="R14" s="37">
        <f t="shared" si="9"/>
        <v>4.5724777321129499E-2</v>
      </c>
      <c r="S14" s="19">
        <f t="shared" si="10"/>
        <v>4.9007540202562587E-2</v>
      </c>
      <c r="T14" s="37">
        <f t="shared" si="11"/>
        <v>5.1475552101138591E-2</v>
      </c>
      <c r="U14" s="19">
        <f t="shared" si="12"/>
        <v>4.4652606761361832E-2</v>
      </c>
      <c r="W14" s="103">
        <f t="shared" si="2"/>
        <v>-0.14472599306415149</v>
      </c>
      <c r="X14" s="104">
        <f t="shared" si="3"/>
        <v>-0.68229453397767592</v>
      </c>
    </row>
    <row r="15" spans="1:24" ht="20.100000000000001" customHeight="1" x14ac:dyDescent="0.25">
      <c r="A15" s="24"/>
      <c r="B15" t="s">
        <v>86</v>
      </c>
      <c r="C15" s="10">
        <v>372565</v>
      </c>
      <c r="D15" s="35">
        <v>415358</v>
      </c>
      <c r="E15" s="35">
        <v>770569</v>
      </c>
      <c r="F15" s="35">
        <v>903667</v>
      </c>
      <c r="G15" s="35">
        <v>850670</v>
      </c>
      <c r="H15" s="35">
        <v>1004265</v>
      </c>
      <c r="I15" s="12">
        <v>1261593</v>
      </c>
      <c r="J15" s="10">
        <v>293911</v>
      </c>
      <c r="K15" s="162">
        <v>344385</v>
      </c>
      <c r="M15" s="96">
        <f t="shared" si="4"/>
        <v>3.3950660372306972E-3</v>
      </c>
      <c r="N15" s="18">
        <f t="shared" si="5"/>
        <v>3.6965486336819073E-3</v>
      </c>
      <c r="O15" s="18">
        <f t="shared" si="6"/>
        <v>6.6945530140097107E-3</v>
      </c>
      <c r="P15" s="37">
        <f t="shared" si="7"/>
        <v>7.2524844799631465E-3</v>
      </c>
      <c r="Q15" s="37">
        <f t="shared" si="8"/>
        <v>7.5680671426796176E-3</v>
      </c>
      <c r="R15" s="37">
        <f t="shared" si="9"/>
        <v>8.5322104463570383E-3</v>
      </c>
      <c r="S15" s="19">
        <f t="shared" si="10"/>
        <v>1.0126138628040423E-2</v>
      </c>
      <c r="T15" s="37">
        <f t="shared" si="11"/>
        <v>1.0317999443221005E-2</v>
      </c>
      <c r="U15" s="19">
        <f t="shared" si="12"/>
        <v>1.22620876907062E-2</v>
      </c>
      <c r="W15" s="103">
        <f t="shared" si="2"/>
        <v>0.17173225908523329</v>
      </c>
      <c r="X15" s="104">
        <f t="shared" si="3"/>
        <v>0.19440882474851956</v>
      </c>
    </row>
    <row r="16" spans="1:24" ht="20.100000000000001" customHeight="1" x14ac:dyDescent="0.25">
      <c r="A16" s="24"/>
      <c r="B16" t="s">
        <v>9</v>
      </c>
      <c r="C16" s="10">
        <v>3895621</v>
      </c>
      <c r="D16" s="35">
        <v>4806982</v>
      </c>
      <c r="E16" s="35">
        <v>5482162</v>
      </c>
      <c r="F16" s="35">
        <v>5290110</v>
      </c>
      <c r="G16" s="35">
        <v>4612920</v>
      </c>
      <c r="H16" s="35">
        <v>5165606</v>
      </c>
      <c r="I16" s="12">
        <v>5498162</v>
      </c>
      <c r="J16" s="10">
        <v>1245202</v>
      </c>
      <c r="K16" s="162">
        <v>1219055</v>
      </c>
      <c r="M16" s="96">
        <f t="shared" si="4"/>
        <v>3.5499551893019163E-2</v>
      </c>
      <c r="N16" s="18">
        <f t="shared" si="5"/>
        <v>4.2780547730472317E-2</v>
      </c>
      <c r="O16" s="18">
        <f t="shared" si="6"/>
        <v>4.7627953032615515E-2</v>
      </c>
      <c r="P16" s="37">
        <f t="shared" si="7"/>
        <v>4.2456392312984585E-2</v>
      </c>
      <c r="Q16" s="37">
        <f t="shared" si="8"/>
        <v>4.1039284662453906E-2</v>
      </c>
      <c r="R16" s="37">
        <f t="shared" si="9"/>
        <v>4.3886860016992123E-2</v>
      </c>
      <c r="S16" s="19">
        <f t="shared" si="10"/>
        <v>4.4130833487046925E-2</v>
      </c>
      <c r="T16" s="37">
        <f t="shared" si="11"/>
        <v>4.3713891425287525E-2</v>
      </c>
      <c r="U16" s="19">
        <f t="shared" si="12"/>
        <v>4.3405372794383751E-2</v>
      </c>
      <c r="W16" s="103">
        <f t="shared" si="2"/>
        <v>-2.0998199488918262E-2</v>
      </c>
      <c r="X16" s="104">
        <f t="shared" si="3"/>
        <v>-3.0851863090377435E-2</v>
      </c>
    </row>
    <row r="17" spans="1:24" ht="20.25" customHeight="1" x14ac:dyDescent="0.25">
      <c r="A17" s="24"/>
      <c r="B17" t="s">
        <v>12</v>
      </c>
      <c r="C17" s="10">
        <v>4845416</v>
      </c>
      <c r="D17" s="35">
        <v>5201550</v>
      </c>
      <c r="E17" s="35">
        <v>5167240</v>
      </c>
      <c r="F17" s="35">
        <v>10234145</v>
      </c>
      <c r="G17" s="35">
        <v>9021185</v>
      </c>
      <c r="H17" s="35">
        <v>8873262</v>
      </c>
      <c r="I17" s="12">
        <v>9510044</v>
      </c>
      <c r="J17" s="10">
        <v>2445638</v>
      </c>
      <c r="K17" s="162">
        <v>2139554</v>
      </c>
      <c r="M17" s="96">
        <f t="shared" si="4"/>
        <v>4.4154730846575001E-2</v>
      </c>
      <c r="N17" s="18">
        <f t="shared" si="5"/>
        <v>4.6292072249789637E-2</v>
      </c>
      <c r="O17" s="18">
        <f t="shared" si="6"/>
        <v>4.4891972186931396E-2</v>
      </c>
      <c r="P17" s="37">
        <f t="shared" si="7"/>
        <v>8.213531951282102E-2</v>
      </c>
      <c r="Q17" s="37">
        <f t="shared" si="8"/>
        <v>8.0257836513024122E-2</v>
      </c>
      <c r="R17" s="37">
        <f t="shared" si="9"/>
        <v>7.538701311871164E-2</v>
      </c>
      <c r="S17" s="19">
        <f t="shared" si="10"/>
        <v>7.6332084834621047E-2</v>
      </c>
      <c r="T17" s="37">
        <f t="shared" si="11"/>
        <v>8.5856233765732259E-2</v>
      </c>
      <c r="U17" s="19">
        <f t="shared" si="12"/>
        <v>7.6180434011357101E-2</v>
      </c>
      <c r="W17" s="103">
        <f t="shared" si="2"/>
        <v>-0.12515507200983955</v>
      </c>
      <c r="X17" s="104">
        <f t="shared" si="3"/>
        <v>-0.96757997543751584</v>
      </c>
    </row>
    <row r="18" spans="1:24" ht="20.100000000000001" customHeight="1" x14ac:dyDescent="0.25">
      <c r="A18" s="24"/>
      <c r="B18" t="s">
        <v>11</v>
      </c>
      <c r="C18" s="10">
        <v>14042265</v>
      </c>
      <c r="D18" s="35">
        <v>14810295</v>
      </c>
      <c r="E18" s="35">
        <v>17624800</v>
      </c>
      <c r="F18" s="35">
        <v>20081558</v>
      </c>
      <c r="G18" s="35">
        <v>20462250</v>
      </c>
      <c r="H18" s="35">
        <v>21788993</v>
      </c>
      <c r="I18" s="12">
        <v>21260334</v>
      </c>
      <c r="J18" s="10">
        <v>5000087</v>
      </c>
      <c r="K18" s="162">
        <v>5066157</v>
      </c>
      <c r="M18" s="96">
        <f t="shared" si="4"/>
        <v>0.12796268298764862</v>
      </c>
      <c r="N18" s="18">
        <f t="shared" si="5"/>
        <v>0.13180672033926391</v>
      </c>
      <c r="O18" s="18">
        <f t="shared" si="6"/>
        <v>0.15312082105732044</v>
      </c>
      <c r="P18" s="37">
        <f t="shared" si="7"/>
        <v>0.16116687643620908</v>
      </c>
      <c r="Q18" s="37">
        <f t="shared" si="8"/>
        <v>0.1820443672520437</v>
      </c>
      <c r="R18" s="37">
        <f t="shared" si="9"/>
        <v>0.18511874225448499</v>
      </c>
      <c r="S18" s="19">
        <f t="shared" si="10"/>
        <v>0.17064543744491384</v>
      </c>
      <c r="T18" s="37">
        <f t="shared" si="11"/>
        <v>0.17553237164330898</v>
      </c>
      <c r="U18" s="19">
        <f t="shared" si="12"/>
        <v>0.18038434132986353</v>
      </c>
      <c r="W18" s="103">
        <f t="shared" si="2"/>
        <v>1.3213770080400601E-2</v>
      </c>
      <c r="X18" s="104">
        <f t="shared" si="3"/>
        <v>0.4851969686554547</v>
      </c>
    </row>
    <row r="19" spans="1:24" ht="20.100000000000001" customHeight="1" x14ac:dyDescent="0.25">
      <c r="A19" s="24"/>
      <c r="B19" t="s">
        <v>6</v>
      </c>
      <c r="C19" s="10">
        <v>47928070</v>
      </c>
      <c r="D19" s="35">
        <v>45576684</v>
      </c>
      <c r="E19" s="35">
        <v>43835850</v>
      </c>
      <c r="F19" s="35">
        <v>45113271</v>
      </c>
      <c r="G19" s="35">
        <v>38603495</v>
      </c>
      <c r="H19" s="35">
        <v>40132266</v>
      </c>
      <c r="I19" s="12">
        <v>42116382</v>
      </c>
      <c r="J19" s="10">
        <v>10135717</v>
      </c>
      <c r="K19" s="162">
        <v>10071486</v>
      </c>
      <c r="M19" s="96">
        <f t="shared" si="4"/>
        <v>0.43675321806131939</v>
      </c>
      <c r="N19" s="18">
        <f t="shared" si="5"/>
        <v>0.40561739262985674</v>
      </c>
      <c r="O19" s="18">
        <f t="shared" si="6"/>
        <v>0.38083730560037787</v>
      </c>
      <c r="P19" s="37">
        <f t="shared" si="7"/>
        <v>0.36206179684316403</v>
      </c>
      <c r="Q19" s="37">
        <f t="shared" si="8"/>
        <v>0.34343969118706069</v>
      </c>
      <c r="R19" s="37">
        <f t="shared" si="9"/>
        <v>0.34096273314431885</v>
      </c>
      <c r="S19" s="19">
        <f t="shared" si="10"/>
        <v>0.33804588535566255</v>
      </c>
      <c r="T19" s="37">
        <f t="shared" si="11"/>
        <v>0.35582309734118722</v>
      </c>
      <c r="U19" s="19">
        <f t="shared" si="12"/>
        <v>0.35860285583785539</v>
      </c>
      <c r="W19" s="103">
        <f t="shared" si="2"/>
        <v>-6.3370948498266081E-3</v>
      </c>
      <c r="X19" s="104">
        <f t="shared" si="3"/>
        <v>0.27797584966681721</v>
      </c>
    </row>
    <row r="20" spans="1:24" ht="20.100000000000001" customHeight="1" thickBot="1" x14ac:dyDescent="0.3">
      <c r="A20" s="24"/>
      <c r="B20" t="s">
        <v>7</v>
      </c>
      <c r="C20" s="32">
        <v>286172</v>
      </c>
      <c r="D20" s="44">
        <v>394480</v>
      </c>
      <c r="E20" s="44">
        <v>483510</v>
      </c>
      <c r="F20" s="35">
        <v>414991</v>
      </c>
      <c r="G20" s="35">
        <v>223402</v>
      </c>
      <c r="H20" s="35">
        <v>221774</v>
      </c>
      <c r="I20" s="12">
        <v>318976</v>
      </c>
      <c r="J20" s="10">
        <v>57045</v>
      </c>
      <c r="K20" s="162">
        <v>53340</v>
      </c>
      <c r="M20" s="96">
        <f t="shared" si="4"/>
        <v>2.6077941782142256E-3</v>
      </c>
      <c r="N20" s="18">
        <f t="shared" si="5"/>
        <v>3.5107413484628653E-3</v>
      </c>
      <c r="O20" s="18">
        <f t="shared" si="6"/>
        <v>4.2006404719159935E-3</v>
      </c>
      <c r="P20" s="37">
        <f t="shared" si="7"/>
        <v>3.3305584765454376E-3</v>
      </c>
      <c r="Q20" s="37">
        <f t="shared" si="8"/>
        <v>1.987517293202901E-3</v>
      </c>
      <c r="R20" s="37">
        <f t="shared" si="9"/>
        <v>1.8841863846000664E-3</v>
      </c>
      <c r="S20" s="19">
        <f t="shared" si="10"/>
        <v>2.5602513607937125E-3</v>
      </c>
      <c r="T20" s="37">
        <f t="shared" si="11"/>
        <v>2.0026139825952151E-3</v>
      </c>
      <c r="U20" s="19">
        <f t="shared" si="12"/>
        <v>1.8992109337580578E-3</v>
      </c>
      <c r="W20" s="105">
        <f t="shared" si="2"/>
        <v>-6.4948724691033397E-2</v>
      </c>
      <c r="X20" s="106">
        <f t="shared" si="3"/>
        <v>-1.0340304883715738E-2</v>
      </c>
    </row>
    <row r="21" spans="1:24" ht="20.100000000000001" customHeight="1" thickBot="1" x14ac:dyDescent="0.3">
      <c r="A21" s="5" t="s">
        <v>46</v>
      </c>
      <c r="B21" s="6"/>
      <c r="C21" s="13">
        <f t="shared" ref="C21:H21" si="13">C22+C23</f>
        <v>147163289</v>
      </c>
      <c r="D21" s="36">
        <f t="shared" si="13"/>
        <v>155031652</v>
      </c>
      <c r="E21" s="36">
        <f t="shared" si="13"/>
        <v>148990336</v>
      </c>
      <c r="F21" s="36">
        <f t="shared" si="13"/>
        <v>153690292</v>
      </c>
      <c r="G21" s="36">
        <f t="shared" si="13"/>
        <v>139488448</v>
      </c>
      <c r="H21" s="36">
        <f t="shared" si="13"/>
        <v>137244226</v>
      </c>
      <c r="I21" s="15">
        <f t="shared" ref="I21" si="14">I22+I23</f>
        <v>155271364</v>
      </c>
      <c r="J21" s="13">
        <f>J22+J23</f>
        <v>36365270</v>
      </c>
      <c r="K21" s="161">
        <f>K22+K23</f>
        <v>36895907</v>
      </c>
      <c r="M21" s="20">
        <f>C21/C24</f>
        <v>0.57284163392191756</v>
      </c>
      <c r="N21" s="21">
        <f>D21/D24</f>
        <v>0.57978432417516979</v>
      </c>
      <c r="O21" s="21">
        <f>E21/E24</f>
        <v>0.56415600656935261</v>
      </c>
      <c r="P21" s="21">
        <f>F21/F24</f>
        <v>0.55226405788291266</v>
      </c>
      <c r="Q21" s="263">
        <f>G21/G24</f>
        <v>0.55376513027508345</v>
      </c>
      <c r="R21" s="263">
        <f>H21/H24</f>
        <v>0.53832449792244874</v>
      </c>
      <c r="S21" s="22">
        <f>I21/I24</f>
        <v>0.55481971749565673</v>
      </c>
      <c r="T21" s="27">
        <f>J21/J24</f>
        <v>0.5607550839206582</v>
      </c>
      <c r="U21" s="22">
        <f>K21/K24</f>
        <v>0.56779308125089301</v>
      </c>
      <c r="W21" s="102">
        <f t="shared" si="2"/>
        <v>1.4591861960601421E-2</v>
      </c>
      <c r="X21" s="101">
        <f t="shared" si="3"/>
        <v>0.7037997330234802</v>
      </c>
    </row>
    <row r="22" spans="1:24" ht="20.100000000000001" customHeight="1" x14ac:dyDescent="0.25">
      <c r="A22" s="24"/>
      <c r="B22" t="s">
        <v>4</v>
      </c>
      <c r="C22" s="10">
        <v>3046159</v>
      </c>
      <c r="D22" s="35">
        <v>3186089</v>
      </c>
      <c r="E22" s="35">
        <v>4597781</v>
      </c>
      <c r="F22" s="35">
        <v>8165902</v>
      </c>
      <c r="G22" s="35">
        <v>8285202</v>
      </c>
      <c r="H22" s="35">
        <v>9395190</v>
      </c>
      <c r="I22" s="12">
        <v>9521127</v>
      </c>
      <c r="J22" s="10">
        <v>2286555</v>
      </c>
      <c r="K22" s="162">
        <v>2402339</v>
      </c>
      <c r="M22" s="96">
        <f>C22/C21</f>
        <v>2.0699177224830848E-2</v>
      </c>
      <c r="N22" s="37">
        <f>D22/D21</f>
        <v>2.0551216212286765E-2</v>
      </c>
      <c r="O22" s="37">
        <f>E22/E21</f>
        <v>3.085959212817669E-2</v>
      </c>
      <c r="P22" s="37">
        <f>F22/F21</f>
        <v>5.3132191329300096E-2</v>
      </c>
      <c r="Q22" s="37">
        <f>G22/G21</f>
        <v>5.9397047703907351E-2</v>
      </c>
      <c r="R22" s="37">
        <f>H22/H21</f>
        <v>6.8455994644175414E-2</v>
      </c>
      <c r="S22" s="19">
        <f>I22/I21</f>
        <v>6.131927198114908E-2</v>
      </c>
      <c r="T22" s="37">
        <f>J22/J21</f>
        <v>6.2877437731109931E-2</v>
      </c>
      <c r="U22" s="19">
        <f>K22/K21</f>
        <v>6.5111260173113514E-2</v>
      </c>
      <c r="W22" s="103">
        <f t="shared" si="2"/>
        <v>5.0636875124368319E-2</v>
      </c>
      <c r="X22" s="104">
        <f t="shared" si="3"/>
        <v>0.22338224420035829</v>
      </c>
    </row>
    <row r="23" spans="1:24" ht="20.100000000000001" customHeight="1" thickBot="1" x14ac:dyDescent="0.3">
      <c r="A23" s="24"/>
      <c r="B23" t="s">
        <v>3</v>
      </c>
      <c r="C23" s="32">
        <v>144117130</v>
      </c>
      <c r="D23" s="35">
        <v>151845563</v>
      </c>
      <c r="E23" s="35">
        <v>144392555</v>
      </c>
      <c r="F23" s="35">
        <v>145524390</v>
      </c>
      <c r="G23" s="35">
        <v>131203246</v>
      </c>
      <c r="H23" s="35">
        <v>127849036</v>
      </c>
      <c r="I23" s="43">
        <v>145750237</v>
      </c>
      <c r="J23" s="10">
        <v>34078715</v>
      </c>
      <c r="K23" s="162">
        <v>34493568</v>
      </c>
      <c r="M23" s="96">
        <f>C23/C21</f>
        <v>0.97930082277516917</v>
      </c>
      <c r="N23" s="37">
        <f>D23/D21</f>
        <v>0.97944878378771327</v>
      </c>
      <c r="O23" s="37">
        <f>E23/E21</f>
        <v>0.96914040787182332</v>
      </c>
      <c r="P23" s="37">
        <f>F23/F21</f>
        <v>0.94686780867069986</v>
      </c>
      <c r="Q23" s="37">
        <f>F23/F21</f>
        <v>0.94686780867069986</v>
      </c>
      <c r="R23" s="37">
        <f>H23/H21</f>
        <v>0.9315440053558246</v>
      </c>
      <c r="S23" s="94">
        <f>I23/I21</f>
        <v>0.93868072801885094</v>
      </c>
      <c r="T23" s="179">
        <f>J23/J21</f>
        <v>0.93712256226889012</v>
      </c>
      <c r="U23" s="94">
        <f>K23/K21</f>
        <v>0.93488873982688647</v>
      </c>
      <c r="W23" s="105">
        <f t="shared" si="2"/>
        <v>1.2173375668654174E-2</v>
      </c>
      <c r="X23" s="106">
        <f t="shared" si="3"/>
        <v>-0.22338224420036523</v>
      </c>
    </row>
    <row r="24" spans="1:24" ht="20.100000000000001" customHeight="1" thickBot="1" x14ac:dyDescent="0.3">
      <c r="A24" s="74" t="s">
        <v>5</v>
      </c>
      <c r="B24" s="100"/>
      <c r="C24" s="83">
        <f t="shared" ref="C24:H24" si="15">C7+C21</f>
        <v>256900477</v>
      </c>
      <c r="D24" s="84">
        <f t="shared" si="15"/>
        <v>267395384</v>
      </c>
      <c r="E24" s="84">
        <f t="shared" si="15"/>
        <v>264094212</v>
      </c>
      <c r="F24" s="84">
        <f t="shared" si="15"/>
        <v>278291317</v>
      </c>
      <c r="G24" s="84">
        <f t="shared" si="15"/>
        <v>251890992</v>
      </c>
      <c r="H24" s="84">
        <f t="shared" si="15"/>
        <v>254947019</v>
      </c>
      <c r="I24" s="168">
        <f t="shared" ref="I24" si="16">I7+I21</f>
        <v>279859131</v>
      </c>
      <c r="J24" s="171">
        <f>J7+J21</f>
        <v>64850540</v>
      </c>
      <c r="K24" s="170">
        <f>K7+K21</f>
        <v>64981255</v>
      </c>
      <c r="M24" s="89">
        <f>M7+M21</f>
        <v>1</v>
      </c>
      <c r="N24" s="85">
        <f>N7+N21</f>
        <v>1</v>
      </c>
      <c r="O24" s="85">
        <f>O7+O21</f>
        <v>1</v>
      </c>
      <c r="P24" s="85">
        <f t="shared" ref="P24:R24" si="17">P7+P21</f>
        <v>1</v>
      </c>
      <c r="Q24" s="85"/>
      <c r="R24" s="85">
        <f t="shared" si="17"/>
        <v>1</v>
      </c>
      <c r="S24" s="175">
        <f t="shared" ref="S24:U24" si="18">S7+S21</f>
        <v>1</v>
      </c>
      <c r="T24" s="182">
        <f t="shared" si="18"/>
        <v>1</v>
      </c>
      <c r="U24" s="85">
        <f t="shared" si="18"/>
        <v>1</v>
      </c>
      <c r="W24" s="93">
        <f t="shared" si="2"/>
        <v>2.0156347194641711E-3</v>
      </c>
      <c r="X24" s="156">
        <f t="shared" si="3"/>
        <v>0</v>
      </c>
    </row>
    <row r="25" spans="1:24" x14ac:dyDescent="0.25">
      <c r="K25" s="264"/>
    </row>
    <row r="27" spans="1:24" x14ac:dyDescent="0.25">
      <c r="A27" s="1" t="s">
        <v>23</v>
      </c>
      <c r="M27" s="1" t="s">
        <v>25</v>
      </c>
      <c r="W27" s="1" t="str">
        <f>W3</f>
        <v>VARIAÇÃO (JAN-MAR)</v>
      </c>
    </row>
    <row r="28" spans="1:24" ht="15" customHeight="1" thickBot="1" x14ac:dyDescent="0.3"/>
    <row r="29" spans="1:24" ht="24" customHeight="1" x14ac:dyDescent="0.25">
      <c r="A29" s="395" t="s">
        <v>29</v>
      </c>
      <c r="B29" s="415"/>
      <c r="C29" s="397">
        <v>2016</v>
      </c>
      <c r="D29" s="392">
        <v>2017</v>
      </c>
      <c r="E29" s="392">
        <v>2018</v>
      </c>
      <c r="F29" s="407">
        <v>2019</v>
      </c>
      <c r="G29" s="407">
        <v>2020</v>
      </c>
      <c r="H29" s="392">
        <v>2021</v>
      </c>
      <c r="I29" s="412">
        <v>2022</v>
      </c>
      <c r="J29" s="403" t="str">
        <f>J5</f>
        <v>janeiro - março</v>
      </c>
      <c r="K29" s="404"/>
      <c r="M29" s="405">
        <v>2016</v>
      </c>
      <c r="N29" s="392">
        <v>2017</v>
      </c>
      <c r="O29" s="392">
        <v>2018</v>
      </c>
      <c r="P29" s="392">
        <v>2019</v>
      </c>
      <c r="Q29" s="392">
        <v>2020</v>
      </c>
      <c r="R29" s="392">
        <v>2021</v>
      </c>
      <c r="S29" s="412">
        <v>2022</v>
      </c>
      <c r="T29" s="403" t="str">
        <f>J5</f>
        <v>janeiro - março</v>
      </c>
      <c r="U29" s="404"/>
      <c r="W29" s="409" t="s">
        <v>91</v>
      </c>
      <c r="X29" s="410"/>
    </row>
    <row r="30" spans="1:24" ht="20.25" customHeight="1" thickBot="1" x14ac:dyDescent="0.3">
      <c r="A30" s="416"/>
      <c r="B30" s="417"/>
      <c r="C30" s="411"/>
      <c r="D30" s="394"/>
      <c r="E30" s="394"/>
      <c r="F30" s="414"/>
      <c r="G30" s="414"/>
      <c r="H30" s="393"/>
      <c r="I30" s="413"/>
      <c r="J30" s="167">
        <v>2022</v>
      </c>
      <c r="K30" s="169">
        <v>2023</v>
      </c>
      <c r="M30" s="418"/>
      <c r="N30" s="394"/>
      <c r="O30" s="394"/>
      <c r="P30" s="394"/>
      <c r="Q30" s="394"/>
      <c r="R30" s="394"/>
      <c r="S30" s="419"/>
      <c r="T30" s="167">
        <v>2022</v>
      </c>
      <c r="U30" s="169">
        <v>2023</v>
      </c>
      <c r="W30" s="91" t="s">
        <v>1</v>
      </c>
      <c r="X30" s="75" t="s">
        <v>38</v>
      </c>
    </row>
    <row r="31" spans="1:24" ht="20.100000000000001" customHeight="1" thickBot="1" x14ac:dyDescent="0.3">
      <c r="A31" s="3" t="s">
        <v>2</v>
      </c>
      <c r="B31" s="4"/>
      <c r="C31" s="8">
        <f t="shared" ref="C31:I31" si="19">SUM(C32:C44)</f>
        <v>522001241</v>
      </c>
      <c r="D31" s="9">
        <f t="shared" si="19"/>
        <v>577711455</v>
      </c>
      <c r="E31" s="9">
        <f t="shared" si="19"/>
        <v>623355917</v>
      </c>
      <c r="F31" s="9">
        <f t="shared" si="19"/>
        <v>683536290</v>
      </c>
      <c r="G31" s="9">
        <f t="shared" si="19"/>
        <v>539548771</v>
      </c>
      <c r="H31" s="9">
        <f t="shared" si="19"/>
        <v>580088986</v>
      </c>
      <c r="I31" s="110">
        <f t="shared" si="19"/>
        <v>731670456</v>
      </c>
      <c r="J31" s="181">
        <f t="shared" ref="J31:K31" si="20">SUM(J32:J44)</f>
        <v>155677956</v>
      </c>
      <c r="K31" s="180">
        <f t="shared" si="20"/>
        <v>170407065</v>
      </c>
      <c r="M31" s="64">
        <f>C31/C48</f>
        <v>0.61627549998513154</v>
      </c>
      <c r="N31" s="16">
        <f>D31/D48</f>
        <v>0.62152179077118219</v>
      </c>
      <c r="O31" s="16">
        <f>E31/E48</f>
        <v>0.63882028031149374</v>
      </c>
      <c r="P31" s="262">
        <f>F31/F48</f>
        <v>0.64975710426875311</v>
      </c>
      <c r="Q31" s="262">
        <f>G31/G48</f>
        <v>0.65932397151690492</v>
      </c>
      <c r="R31" s="262">
        <f>H31/H48</f>
        <v>0.68399153310175498</v>
      </c>
      <c r="S31" s="17">
        <f>I31/I48</f>
        <v>0.65059532102348216</v>
      </c>
      <c r="T31" s="7">
        <f>J31/J48</f>
        <v>0.64952177580383463</v>
      </c>
      <c r="U31" s="17">
        <f>K31/K48</f>
        <v>0.64457724328602473</v>
      </c>
      <c r="W31" s="102">
        <f>(K31-J31)/J31</f>
        <v>9.4612682350479982E-2</v>
      </c>
      <c r="X31" s="101">
        <f>(U31-T31)*100</f>
        <v>-0.49445325178099075</v>
      </c>
    </row>
    <row r="32" spans="1:24" ht="20.100000000000001" customHeight="1" x14ac:dyDescent="0.25">
      <c r="A32" s="24"/>
      <c r="B32" t="s">
        <v>10</v>
      </c>
      <c r="C32" s="10">
        <v>82481770</v>
      </c>
      <c r="D32" s="35">
        <v>93437664</v>
      </c>
      <c r="E32" s="35">
        <v>97313334</v>
      </c>
      <c r="F32" s="35">
        <v>104246485</v>
      </c>
      <c r="G32" s="35">
        <v>83487743</v>
      </c>
      <c r="H32" s="35">
        <v>86536571</v>
      </c>
      <c r="I32" s="12">
        <v>110103029</v>
      </c>
      <c r="J32" s="10">
        <v>19053111</v>
      </c>
      <c r="K32" s="162">
        <v>21789995</v>
      </c>
      <c r="M32" s="96">
        <f>C32/$C$31</f>
        <v>0.15801067798610846</v>
      </c>
      <c r="N32" s="18">
        <f>D32/$D$31</f>
        <v>0.16173759961190315</v>
      </c>
      <c r="O32" s="18">
        <f>E32/$E$31</f>
        <v>0.15611199211573379</v>
      </c>
      <c r="P32" s="37">
        <f>F32/$F$31</f>
        <v>0.15251053459063599</v>
      </c>
      <c r="Q32" s="37">
        <f>G32/$G$31</f>
        <v>0.15473623050843721</v>
      </c>
      <c r="R32" s="37">
        <f>H32/$H$31</f>
        <v>0.14917809696183407</v>
      </c>
      <c r="S32" s="19">
        <f>I32/$I$31</f>
        <v>0.15048172042086663</v>
      </c>
      <c r="T32" s="37">
        <f>J32/$J$31</f>
        <v>0.1223879827918604</v>
      </c>
      <c r="U32" s="19">
        <f>K32/$K$31</f>
        <v>0.12787025584884054</v>
      </c>
      <c r="W32" s="103">
        <f t="shared" ref="W32:W48" si="21">(K32-J32)/J32</f>
        <v>0.14364499319822363</v>
      </c>
      <c r="X32" s="104">
        <f t="shared" ref="X32:X48" si="22">(U32-T32)*100</f>
        <v>0.54822730569801381</v>
      </c>
    </row>
    <row r="33" spans="1:24" ht="20.100000000000001" customHeight="1" x14ac:dyDescent="0.25">
      <c r="A33" s="24"/>
      <c r="B33" t="s">
        <v>18</v>
      </c>
      <c r="C33" s="10">
        <v>2459083</v>
      </c>
      <c r="D33" s="35">
        <v>3643226</v>
      </c>
      <c r="E33" s="35">
        <v>2343015</v>
      </c>
      <c r="F33" s="35">
        <v>2552109</v>
      </c>
      <c r="G33" s="35">
        <v>1732037</v>
      </c>
      <c r="H33" s="35">
        <v>1838804</v>
      </c>
      <c r="I33" s="12">
        <v>2591105</v>
      </c>
      <c r="J33" s="10">
        <v>550547</v>
      </c>
      <c r="K33" s="162">
        <v>621616</v>
      </c>
      <c r="M33" s="96">
        <f t="shared" ref="M33:M44" si="23">C33/$C$31</f>
        <v>4.7108757735692813E-3</v>
      </c>
      <c r="N33" s="18">
        <f t="shared" ref="N33:N44" si="24">D33/$D$31</f>
        <v>6.3063073589219379E-3</v>
      </c>
      <c r="O33" s="18">
        <f t="shared" ref="O33:O44" si="25">E33/$E$31</f>
        <v>3.7587114136593655E-3</v>
      </c>
      <c r="P33" s="37">
        <f t="shared" ref="P33:P44" si="26">F33/$F$31</f>
        <v>3.7336847177492213E-3</v>
      </c>
      <c r="Q33" s="37">
        <f t="shared" ref="Q33:Q44" si="27">G33/$G$31</f>
        <v>3.210158363978555E-3</v>
      </c>
      <c r="R33" s="37">
        <f t="shared" ref="R33:R44" si="28">H33/$H$31</f>
        <v>3.1698653902730708E-3</v>
      </c>
      <c r="S33" s="19">
        <f t="shared" ref="S33:S44" si="29">I33/$I$31</f>
        <v>3.5413552354777601E-3</v>
      </c>
      <c r="T33" s="37">
        <f t="shared" ref="T33:T44" si="30">J33/$J$31</f>
        <v>3.5364480247929257E-3</v>
      </c>
      <c r="U33" s="19">
        <f t="shared" ref="U33:U44" si="31">K33/$K$31</f>
        <v>3.6478299770024208E-3</v>
      </c>
      <c r="W33" s="103">
        <f t="shared" si="21"/>
        <v>0.12908797977284409</v>
      </c>
      <c r="X33" s="104">
        <f t="shared" si="22"/>
        <v>1.1138195220949509E-2</v>
      </c>
    </row>
    <row r="34" spans="1:24" ht="20.100000000000001" customHeight="1" x14ac:dyDescent="0.25">
      <c r="A34" s="24"/>
      <c r="B34" t="s">
        <v>15</v>
      </c>
      <c r="C34" s="10">
        <v>83753679</v>
      </c>
      <c r="D34" s="35">
        <v>105319162</v>
      </c>
      <c r="E34" s="35">
        <v>111596848</v>
      </c>
      <c r="F34" s="35">
        <v>124035711</v>
      </c>
      <c r="G34" s="35">
        <v>101902062</v>
      </c>
      <c r="H34" s="35">
        <v>115644394</v>
      </c>
      <c r="I34" s="12">
        <v>155445346</v>
      </c>
      <c r="J34" s="10">
        <v>33142112</v>
      </c>
      <c r="K34" s="162">
        <v>37258550</v>
      </c>
      <c r="M34" s="96">
        <f t="shared" si="23"/>
        <v>0.16044727947303863</v>
      </c>
      <c r="N34" s="18">
        <f t="shared" si="24"/>
        <v>0.18230409158149721</v>
      </c>
      <c r="O34" s="18">
        <f t="shared" si="25"/>
        <v>0.17902589027642132</v>
      </c>
      <c r="P34" s="37">
        <f t="shared" si="26"/>
        <v>0.18146177871550903</v>
      </c>
      <c r="Q34" s="37">
        <f t="shared" si="27"/>
        <v>0.18886533984895315</v>
      </c>
      <c r="R34" s="37">
        <f t="shared" si="28"/>
        <v>0.19935630013840669</v>
      </c>
      <c r="S34" s="19">
        <f t="shared" si="29"/>
        <v>0.21245267555261244</v>
      </c>
      <c r="T34" s="37">
        <f t="shared" si="30"/>
        <v>0.212888920509722</v>
      </c>
      <c r="U34" s="19">
        <f t="shared" si="31"/>
        <v>0.21864439716745313</v>
      </c>
      <c r="W34" s="103">
        <f t="shared" si="21"/>
        <v>0.12420566317559967</v>
      </c>
      <c r="X34" s="104">
        <f t="shared" si="22"/>
        <v>0.57554766577311289</v>
      </c>
    </row>
    <row r="35" spans="1:24" ht="20.100000000000001" customHeight="1" x14ac:dyDescent="0.25">
      <c r="A35" s="24"/>
      <c r="B35" t="s">
        <v>8</v>
      </c>
      <c r="C35" s="10">
        <v>379930</v>
      </c>
      <c r="D35" s="35">
        <v>237175</v>
      </c>
      <c r="E35" s="35">
        <v>674966</v>
      </c>
      <c r="F35" s="35">
        <v>662159</v>
      </c>
      <c r="G35" s="35">
        <v>179299</v>
      </c>
      <c r="H35" s="35"/>
      <c r="I35" s="12"/>
      <c r="J35" s="10"/>
      <c r="K35" s="162"/>
      <c r="M35" s="96">
        <f t="shared" si="23"/>
        <v>7.2783351869464235E-4</v>
      </c>
      <c r="N35" s="18">
        <f t="shared" si="24"/>
        <v>4.1054231822354985E-4</v>
      </c>
      <c r="O35" s="18">
        <f t="shared" si="25"/>
        <v>1.0827939249351828E-3</v>
      </c>
      <c r="P35" s="37">
        <f t="shared" si="26"/>
        <v>9.687254498221301E-4</v>
      </c>
      <c r="Q35" s="37">
        <f t="shared" si="27"/>
        <v>3.323128688954052E-4</v>
      </c>
      <c r="R35" s="37">
        <f t="shared" si="28"/>
        <v>0</v>
      </c>
      <c r="S35" s="19">
        <f t="shared" si="29"/>
        <v>0</v>
      </c>
      <c r="T35" s="37">
        <f t="shared" si="30"/>
        <v>0</v>
      </c>
      <c r="U35" s="19">
        <f t="shared" si="31"/>
        <v>0</v>
      </c>
      <c r="W35" s="103"/>
      <c r="X35" s="104">
        <f t="shared" si="22"/>
        <v>0</v>
      </c>
    </row>
    <row r="36" spans="1:24" ht="20.100000000000001" customHeight="1" x14ac:dyDescent="0.25">
      <c r="A36" s="24"/>
      <c r="B36" t="s">
        <v>16</v>
      </c>
      <c r="C36" s="10">
        <v>339653</v>
      </c>
      <c r="D36" s="35">
        <v>184063</v>
      </c>
      <c r="E36" s="35">
        <v>176558</v>
      </c>
      <c r="F36" s="35">
        <v>239017</v>
      </c>
      <c r="G36" s="35">
        <v>451176</v>
      </c>
      <c r="H36" s="35">
        <v>229205</v>
      </c>
      <c r="I36" s="12">
        <v>316641</v>
      </c>
      <c r="J36" s="10">
        <v>45657</v>
      </c>
      <c r="K36" s="162">
        <v>79313</v>
      </c>
      <c r="M36" s="96">
        <f t="shared" si="23"/>
        <v>6.5067469830019042E-4</v>
      </c>
      <c r="N36" s="18">
        <f t="shared" si="24"/>
        <v>3.1860714965397389E-4</v>
      </c>
      <c r="O36" s="18">
        <f t="shared" si="25"/>
        <v>2.8323786649802506E-4</v>
      </c>
      <c r="P36" s="37">
        <f t="shared" si="26"/>
        <v>3.4967711809419806E-4</v>
      </c>
      <c r="Q36" s="37">
        <f t="shared" si="27"/>
        <v>8.3620985580930925E-4</v>
      </c>
      <c r="R36" s="37">
        <f t="shared" si="28"/>
        <v>3.9512041347394242E-4</v>
      </c>
      <c r="S36" s="19">
        <f t="shared" si="29"/>
        <v>4.3276450129072863E-4</v>
      </c>
      <c r="T36" s="37">
        <f t="shared" si="30"/>
        <v>2.9327851658072899E-4</v>
      </c>
      <c r="U36" s="19">
        <f t="shared" si="31"/>
        <v>4.6543258050949941E-4</v>
      </c>
      <c r="W36" s="103">
        <f t="shared" si="21"/>
        <v>0.73714873951420379</v>
      </c>
      <c r="X36" s="104">
        <f t="shared" si="22"/>
        <v>1.7215406392877042E-2</v>
      </c>
    </row>
    <row r="37" spans="1:24" ht="20.100000000000001" customHeight="1" x14ac:dyDescent="0.25">
      <c r="A37" s="24"/>
      <c r="B37" t="s">
        <v>13</v>
      </c>
      <c r="C37" s="10">
        <v>2716697</v>
      </c>
      <c r="D37" s="35">
        <v>2538731</v>
      </c>
      <c r="E37" s="35">
        <v>3441297</v>
      </c>
      <c r="F37" s="35">
        <v>3002154</v>
      </c>
      <c r="G37" s="35">
        <v>2009575</v>
      </c>
      <c r="H37" s="35">
        <v>2068469</v>
      </c>
      <c r="I37" s="12">
        <v>2556411</v>
      </c>
      <c r="J37" s="10">
        <v>573959</v>
      </c>
      <c r="K37" s="162">
        <v>636857</v>
      </c>
      <c r="M37" s="96">
        <f t="shared" si="23"/>
        <v>5.2043880102576228E-3</v>
      </c>
      <c r="N37" s="18">
        <f t="shared" si="24"/>
        <v>4.3944619377505678E-3</v>
      </c>
      <c r="O37" s="18">
        <f t="shared" si="25"/>
        <v>5.5205973123056114E-3</v>
      </c>
      <c r="P37" s="37">
        <f t="shared" si="26"/>
        <v>4.39209160350506E-3</v>
      </c>
      <c r="Q37" s="37">
        <f t="shared" si="27"/>
        <v>3.7245474515222275E-3</v>
      </c>
      <c r="R37" s="37">
        <f t="shared" si="28"/>
        <v>3.5657787855327425E-3</v>
      </c>
      <c r="S37" s="19">
        <f t="shared" si="29"/>
        <v>3.4939377134014004E-3</v>
      </c>
      <c r="T37" s="37">
        <f t="shared" si="30"/>
        <v>3.6868354052644421E-3</v>
      </c>
      <c r="U37" s="19">
        <f t="shared" si="31"/>
        <v>3.7372687570201386E-3</v>
      </c>
      <c r="W37" s="103">
        <f t="shared" si="21"/>
        <v>0.10958622480002927</v>
      </c>
      <c r="X37" s="104">
        <f t="shared" si="22"/>
        <v>5.0433351755696521E-3</v>
      </c>
    </row>
    <row r="38" spans="1:24" ht="20.100000000000001" customHeight="1" x14ac:dyDescent="0.25">
      <c r="A38" s="24"/>
      <c r="B38" t="s">
        <v>17</v>
      </c>
      <c r="C38" s="10">
        <v>33688126</v>
      </c>
      <c r="D38" s="35">
        <v>30997965</v>
      </c>
      <c r="E38" s="35">
        <v>30882257</v>
      </c>
      <c r="F38" s="35">
        <v>32577228</v>
      </c>
      <c r="G38" s="35">
        <v>24438871</v>
      </c>
      <c r="H38" s="35">
        <v>24185672</v>
      </c>
      <c r="I38" s="12">
        <v>35114184</v>
      </c>
      <c r="J38" s="10">
        <v>7292209</v>
      </c>
      <c r="K38" s="162">
        <v>7734442</v>
      </c>
      <c r="M38" s="96">
        <f t="shared" si="23"/>
        <v>6.4536486418046657E-2</v>
      </c>
      <c r="N38" s="18">
        <f t="shared" si="24"/>
        <v>5.3656483235216448E-2</v>
      </c>
      <c r="O38" s="18">
        <f t="shared" si="25"/>
        <v>4.9541932879414698E-2</v>
      </c>
      <c r="P38" s="37">
        <f t="shared" si="26"/>
        <v>4.7659836758630621E-2</v>
      </c>
      <c r="Q38" s="37">
        <f t="shared" si="27"/>
        <v>4.5295017454501811E-2</v>
      </c>
      <c r="R38" s="37">
        <f t="shared" si="28"/>
        <v>4.1693037764381893E-2</v>
      </c>
      <c r="S38" s="19">
        <f t="shared" si="29"/>
        <v>4.7991802473434847E-2</v>
      </c>
      <c r="T38" s="37">
        <f t="shared" si="30"/>
        <v>4.6841628624671817E-2</v>
      </c>
      <c r="U38" s="19">
        <f t="shared" si="31"/>
        <v>4.5388035994869111E-2</v>
      </c>
      <c r="W38" s="103">
        <f t="shared" si="21"/>
        <v>6.0644586571778181E-2</v>
      </c>
      <c r="X38" s="104">
        <f t="shared" si="22"/>
        <v>-0.14535926298027066</v>
      </c>
    </row>
    <row r="39" spans="1:24" ht="20.100000000000001" customHeight="1" x14ac:dyDescent="0.25">
      <c r="A39" s="24"/>
      <c r="B39" t="s">
        <v>86</v>
      </c>
      <c r="C39" s="10">
        <v>1956143</v>
      </c>
      <c r="D39" s="35">
        <v>2271046</v>
      </c>
      <c r="E39" s="35">
        <v>3765263</v>
      </c>
      <c r="F39" s="35">
        <v>5572502</v>
      </c>
      <c r="G39" s="35">
        <v>5162818</v>
      </c>
      <c r="H39" s="35">
        <v>5179361</v>
      </c>
      <c r="I39" s="12">
        <v>6566246</v>
      </c>
      <c r="J39" s="10">
        <v>1457617</v>
      </c>
      <c r="K39" s="162">
        <v>1718286</v>
      </c>
      <c r="M39" s="96">
        <f t="shared" si="23"/>
        <v>3.7473914741133728E-3</v>
      </c>
      <c r="N39" s="18">
        <f t="shared" si="24"/>
        <v>3.9311077880565823E-3</v>
      </c>
      <c r="O39" s="18">
        <f t="shared" si="25"/>
        <v>6.0403100336657266E-3</v>
      </c>
      <c r="P39" s="37">
        <f t="shared" si="26"/>
        <v>8.1524596155677417E-3</v>
      </c>
      <c r="Q39" s="37">
        <f t="shared" si="27"/>
        <v>9.5687698267410189E-3</v>
      </c>
      <c r="R39" s="37">
        <f t="shared" si="28"/>
        <v>8.928562901554556E-3</v>
      </c>
      <c r="S39" s="19">
        <f t="shared" si="29"/>
        <v>8.9743216309392717E-3</v>
      </c>
      <c r="T39" s="37">
        <f t="shared" si="30"/>
        <v>9.3630276080962933E-3</v>
      </c>
      <c r="U39" s="19">
        <f t="shared" si="31"/>
        <v>1.0083419956795805E-2</v>
      </c>
      <c r="W39" s="103">
        <f t="shared" si="21"/>
        <v>0.17883229956840516</v>
      </c>
      <c r="X39" s="104">
        <f t="shared" si="22"/>
        <v>7.203923486995123E-2</v>
      </c>
    </row>
    <row r="40" spans="1:24" ht="20.100000000000001" customHeight="1" x14ac:dyDescent="0.25">
      <c r="A40" s="24"/>
      <c r="B40" t="s">
        <v>9</v>
      </c>
      <c r="C40" s="10">
        <v>16722680</v>
      </c>
      <c r="D40" s="35">
        <v>20816001</v>
      </c>
      <c r="E40" s="35">
        <v>25150475</v>
      </c>
      <c r="F40" s="35">
        <v>23465572</v>
      </c>
      <c r="G40" s="35">
        <v>18127837</v>
      </c>
      <c r="H40" s="35">
        <v>23301790</v>
      </c>
      <c r="I40" s="12">
        <v>30672363</v>
      </c>
      <c r="J40" s="10">
        <v>6665119</v>
      </c>
      <c r="K40" s="162">
        <v>7120172</v>
      </c>
      <c r="M40" s="96">
        <f t="shared" si="23"/>
        <v>3.2035709279089629E-2</v>
      </c>
      <c r="N40" s="18">
        <f t="shared" si="24"/>
        <v>3.6031830111452438E-2</v>
      </c>
      <c r="O40" s="18">
        <f t="shared" si="25"/>
        <v>4.0346893827591594E-2</v>
      </c>
      <c r="P40" s="37">
        <f t="shared" si="26"/>
        <v>3.432966521792135E-2</v>
      </c>
      <c r="Q40" s="37">
        <f t="shared" si="27"/>
        <v>3.3598143438269459E-2</v>
      </c>
      <c r="R40" s="37">
        <f t="shared" si="28"/>
        <v>4.0169337054091217E-2</v>
      </c>
      <c r="S40" s="19">
        <f t="shared" si="29"/>
        <v>4.1921007946233109E-2</v>
      </c>
      <c r="T40" s="37">
        <f t="shared" si="30"/>
        <v>4.2813505336619401E-2</v>
      </c>
      <c r="U40" s="19">
        <f t="shared" si="31"/>
        <v>4.178331455917042E-2</v>
      </c>
      <c r="W40" s="103">
        <f t="shared" si="21"/>
        <v>6.8273799762614898E-2</v>
      </c>
      <c r="X40" s="104">
        <f t="shared" si="22"/>
        <v>-0.10301907774489805</v>
      </c>
    </row>
    <row r="41" spans="1:24" ht="20.100000000000001" customHeight="1" x14ac:dyDescent="0.25">
      <c r="A41" s="24"/>
      <c r="B41" t="s">
        <v>12</v>
      </c>
      <c r="C41" s="10">
        <v>18197563</v>
      </c>
      <c r="D41" s="35">
        <v>19595246</v>
      </c>
      <c r="E41" s="35">
        <v>19393201</v>
      </c>
      <c r="F41" s="35">
        <v>33026643</v>
      </c>
      <c r="G41" s="35">
        <v>27580400</v>
      </c>
      <c r="H41" s="35">
        <v>27639762</v>
      </c>
      <c r="I41" s="12">
        <v>35594511</v>
      </c>
      <c r="J41" s="10">
        <v>8346626</v>
      </c>
      <c r="K41" s="162">
        <v>8146893</v>
      </c>
      <c r="M41" s="96">
        <f t="shared" si="23"/>
        <v>3.4861148922057827E-2</v>
      </c>
      <c r="N41" s="18">
        <f t="shared" si="24"/>
        <v>3.3918742359020732E-2</v>
      </c>
      <c r="O41" s="18">
        <f t="shared" si="25"/>
        <v>3.1110960000721385E-2</v>
      </c>
      <c r="P41" s="37">
        <f t="shared" si="26"/>
        <v>4.8317321966914149E-2</v>
      </c>
      <c r="Q41" s="37">
        <f t="shared" si="27"/>
        <v>5.1117529095437417E-2</v>
      </c>
      <c r="R41" s="37">
        <f t="shared" si="28"/>
        <v>4.7647451799748532E-2</v>
      </c>
      <c r="S41" s="19">
        <f t="shared" si="29"/>
        <v>4.8648282444795063E-2</v>
      </c>
      <c r="T41" s="37">
        <f t="shared" si="30"/>
        <v>5.3614694170316571E-2</v>
      </c>
      <c r="U41" s="19">
        <f t="shared" si="31"/>
        <v>4.7808422731768781E-2</v>
      </c>
      <c r="W41" s="103">
        <f t="shared" si="21"/>
        <v>-2.3929789114787221E-2</v>
      </c>
      <c r="X41" s="104">
        <f t="shared" si="22"/>
        <v>-0.58062714385477898</v>
      </c>
    </row>
    <row r="42" spans="1:24" ht="20.100000000000001" customHeight="1" x14ac:dyDescent="0.25">
      <c r="A42" s="24"/>
      <c r="B42" t="s">
        <v>11</v>
      </c>
      <c r="C42" s="10">
        <v>49142172</v>
      </c>
      <c r="D42" s="35">
        <v>53572253</v>
      </c>
      <c r="E42" s="35">
        <v>64496107</v>
      </c>
      <c r="F42" s="35">
        <v>76521569</v>
      </c>
      <c r="G42" s="35">
        <v>70400165</v>
      </c>
      <c r="H42" s="35">
        <v>78006716</v>
      </c>
      <c r="I42" s="12">
        <v>89118587</v>
      </c>
      <c r="J42" s="10">
        <v>19973623</v>
      </c>
      <c r="K42" s="162">
        <v>20635250</v>
      </c>
      <c r="M42" s="96">
        <f t="shared" si="23"/>
        <v>9.4141868141650639E-2</v>
      </c>
      <c r="N42" s="18">
        <f t="shared" si="24"/>
        <v>9.2731851751147981E-2</v>
      </c>
      <c r="O42" s="18">
        <f t="shared" si="25"/>
        <v>0.10346594175346538</v>
      </c>
      <c r="P42" s="37">
        <f t="shared" si="26"/>
        <v>0.11194953379871024</v>
      </c>
      <c r="Q42" s="37">
        <f t="shared" si="27"/>
        <v>0.13047970597638522</v>
      </c>
      <c r="R42" s="37">
        <f t="shared" si="28"/>
        <v>0.13447370641855283</v>
      </c>
      <c r="S42" s="19">
        <f t="shared" si="29"/>
        <v>0.12180153820506318</v>
      </c>
      <c r="T42" s="37">
        <f t="shared" si="30"/>
        <v>0.12830090729094618</v>
      </c>
      <c r="U42" s="19">
        <f t="shared" si="31"/>
        <v>0.12109386427141386</v>
      </c>
      <c r="W42" s="103">
        <f t="shared" si="21"/>
        <v>3.3125036954988085E-2</v>
      </c>
      <c r="X42" s="104">
        <f t="shared" si="22"/>
        <v>-0.72070430195323165</v>
      </c>
    </row>
    <row r="43" spans="1:24" ht="20.100000000000001" customHeight="1" x14ac:dyDescent="0.25">
      <c r="A43" s="24"/>
      <c r="B43" t="s">
        <v>6</v>
      </c>
      <c r="C43" s="10">
        <v>226269998</v>
      </c>
      <c r="D43" s="35">
        <v>240023993</v>
      </c>
      <c r="E43" s="35">
        <v>256594413</v>
      </c>
      <c r="F43" s="35">
        <v>271544791</v>
      </c>
      <c r="G43" s="35">
        <v>201158193</v>
      </c>
      <c r="H43" s="35">
        <v>212662264</v>
      </c>
      <c r="I43" s="12">
        <v>259304865</v>
      </c>
      <c r="J43" s="10">
        <v>57843950</v>
      </c>
      <c r="K43" s="162">
        <v>63970209</v>
      </c>
      <c r="M43" s="96">
        <f t="shared" si="23"/>
        <v>0.433466398598083</v>
      </c>
      <c r="N43" s="18">
        <f t="shared" si="24"/>
        <v>0.41547383373244695</v>
      </c>
      <c r="O43" s="18">
        <f t="shared" si="25"/>
        <v>0.41163387721560685</v>
      </c>
      <c r="P43" s="37">
        <f t="shared" si="26"/>
        <v>0.39726462950489433</v>
      </c>
      <c r="Q43" s="37">
        <f t="shared" si="27"/>
        <v>0.37282670967292408</v>
      </c>
      <c r="R43" s="37">
        <f t="shared" si="28"/>
        <v>0.36660283013889183</v>
      </c>
      <c r="S43" s="19">
        <f t="shared" si="29"/>
        <v>0.35440116909681535</v>
      </c>
      <c r="T43" s="37">
        <f t="shared" si="30"/>
        <v>0.37156159732724137</v>
      </c>
      <c r="U43" s="19">
        <f t="shared" si="31"/>
        <v>0.37539646023479134</v>
      </c>
      <c r="W43" s="103">
        <f t="shared" si="21"/>
        <v>0.10591010814441268</v>
      </c>
      <c r="X43" s="104">
        <f t="shared" si="22"/>
        <v>0.38348629075499741</v>
      </c>
    </row>
    <row r="44" spans="1:24" ht="20.100000000000001" customHeight="1" thickBot="1" x14ac:dyDescent="0.3">
      <c r="A44" s="24"/>
      <c r="B44" t="s">
        <v>7</v>
      </c>
      <c r="C44" s="32">
        <v>3893747</v>
      </c>
      <c r="D44" s="44">
        <v>5074930</v>
      </c>
      <c r="E44" s="44">
        <v>7528183</v>
      </c>
      <c r="F44" s="35">
        <v>6090350</v>
      </c>
      <c r="G44" s="35">
        <v>2918595</v>
      </c>
      <c r="H44" s="35">
        <v>2795978</v>
      </c>
      <c r="I44" s="12">
        <v>4287168</v>
      </c>
      <c r="J44" s="10">
        <v>733426</v>
      </c>
      <c r="K44" s="162">
        <v>695482</v>
      </c>
      <c r="M44" s="96">
        <f t="shared" si="23"/>
        <v>7.4592677069899921E-3</v>
      </c>
      <c r="N44" s="18">
        <f t="shared" si="24"/>
        <v>8.7845410647085058E-3</v>
      </c>
      <c r="O44" s="18">
        <f t="shared" si="25"/>
        <v>1.2076861379981093E-2</v>
      </c>
      <c r="P44" s="37">
        <f t="shared" si="26"/>
        <v>8.9100609420459595E-3</v>
      </c>
      <c r="Q44" s="37">
        <f t="shared" si="27"/>
        <v>5.4093256381451378E-3</v>
      </c>
      <c r="R44" s="37">
        <f t="shared" si="28"/>
        <v>4.8199122332586398E-3</v>
      </c>
      <c r="S44" s="19">
        <f t="shared" si="29"/>
        <v>5.8594247790702105E-3</v>
      </c>
      <c r="T44" s="37">
        <f t="shared" si="30"/>
        <v>4.711174393887854E-3</v>
      </c>
      <c r="U44" s="19">
        <f t="shared" si="31"/>
        <v>4.0812979203649798E-3</v>
      </c>
      <c r="W44" s="105">
        <f t="shared" si="21"/>
        <v>-5.1735280723617653E-2</v>
      </c>
      <c r="X44" s="106">
        <f t="shared" si="22"/>
        <v>-6.2987647352287429E-2</v>
      </c>
    </row>
    <row r="45" spans="1:24" ht="20.100000000000001" customHeight="1" thickBot="1" x14ac:dyDescent="0.3">
      <c r="A45" s="5" t="s">
        <v>46</v>
      </c>
      <c r="B45" s="6"/>
      <c r="C45" s="13">
        <f t="shared" ref="C45:I45" si="32">C46+C47</f>
        <v>325024547</v>
      </c>
      <c r="D45" s="36">
        <f t="shared" si="32"/>
        <v>351799728</v>
      </c>
      <c r="E45" s="36">
        <f t="shared" si="32"/>
        <v>352436393</v>
      </c>
      <c r="F45" s="36">
        <f t="shared" si="32"/>
        <v>368451115</v>
      </c>
      <c r="G45" s="36">
        <f t="shared" si="32"/>
        <v>278787577</v>
      </c>
      <c r="H45" s="36">
        <f t="shared" si="32"/>
        <v>268004825</v>
      </c>
      <c r="I45" s="15">
        <f t="shared" si="32"/>
        <v>392946387</v>
      </c>
      <c r="J45" s="13">
        <f>SUM(J46:J47)</f>
        <v>84002932</v>
      </c>
      <c r="K45" s="161">
        <f>SUM(K46:K47)</f>
        <v>93963213</v>
      </c>
      <c r="M45" s="20">
        <f>C45/C48</f>
        <v>0.38372450001486852</v>
      </c>
      <c r="N45" s="21">
        <f>D45/D48</f>
        <v>0.37847820922881786</v>
      </c>
      <c r="O45" s="21">
        <f>E45/E48</f>
        <v>0.36117971968850626</v>
      </c>
      <c r="P45" s="21">
        <f>F45/F48</f>
        <v>0.35024289573124689</v>
      </c>
      <c r="Q45" s="21">
        <f>G45/G48</f>
        <v>0.34067602848309508</v>
      </c>
      <c r="R45" s="21">
        <f>H45/H48</f>
        <v>0.31600846689824508</v>
      </c>
      <c r="S45" s="21">
        <f>I45/I48</f>
        <v>0.34940467897651789</v>
      </c>
      <c r="T45" s="27">
        <f t="shared" ref="T45" si="33">J45/J48</f>
        <v>0.35047822419616537</v>
      </c>
      <c r="U45" s="22">
        <f>K45/K48</f>
        <v>0.35542275671397522</v>
      </c>
      <c r="W45" s="102">
        <f t="shared" si="21"/>
        <v>0.11857063512973572</v>
      </c>
      <c r="X45" s="101">
        <f t="shared" si="22"/>
        <v>0.4944532517809852</v>
      </c>
    </row>
    <row r="46" spans="1:24" ht="20.100000000000001" customHeight="1" x14ac:dyDescent="0.25">
      <c r="A46" s="24"/>
      <c r="B46" t="s">
        <v>4</v>
      </c>
      <c r="C46" s="10">
        <v>4542070</v>
      </c>
      <c r="D46" s="35">
        <v>4503829</v>
      </c>
      <c r="E46" s="35">
        <v>5520666</v>
      </c>
      <c r="F46" s="35">
        <v>9493645</v>
      </c>
      <c r="G46" s="35">
        <v>9166095</v>
      </c>
      <c r="H46" s="35">
        <v>10918296</v>
      </c>
      <c r="I46" s="12">
        <v>13240507</v>
      </c>
      <c r="J46" s="10">
        <v>2750958</v>
      </c>
      <c r="K46" s="162">
        <v>3288276</v>
      </c>
      <c r="M46" s="96">
        <f>C46/C45</f>
        <v>1.3974544513402552E-2</v>
      </c>
      <c r="N46" s="37">
        <f>D46/D45</f>
        <v>1.2802252649837182E-2</v>
      </c>
      <c r="O46" s="37">
        <f>E46/E45</f>
        <v>1.5664290378774818E-2</v>
      </c>
      <c r="P46" s="37">
        <f>F46/F45</f>
        <v>2.5766362520032001E-2</v>
      </c>
      <c r="Q46" s="37">
        <f>G46/G45</f>
        <v>3.2878419830019899E-2</v>
      </c>
      <c r="R46" s="37">
        <f>H46/H45</f>
        <v>4.0739176990563508E-2</v>
      </c>
      <c r="S46" s="19">
        <f>I46/I45</f>
        <v>3.369545423508373E-2</v>
      </c>
      <c r="T46" s="37">
        <f>J46/J45</f>
        <v>3.2748356926398714E-2</v>
      </c>
      <c r="U46" s="19">
        <f>K46/K45</f>
        <v>3.4995355043893617E-2</v>
      </c>
      <c r="W46" s="103">
        <f t="shared" si="21"/>
        <v>0.19532032113903594</v>
      </c>
      <c r="X46" s="104">
        <f t="shared" si="22"/>
        <v>0.22469981174949027</v>
      </c>
    </row>
    <row r="47" spans="1:24" ht="20.100000000000001" customHeight="1" thickBot="1" x14ac:dyDescent="0.3">
      <c r="A47" s="24"/>
      <c r="B47" t="s">
        <v>3</v>
      </c>
      <c r="C47" s="32">
        <v>320482477</v>
      </c>
      <c r="D47" s="35">
        <v>347295899</v>
      </c>
      <c r="E47" s="35">
        <v>346915727</v>
      </c>
      <c r="F47" s="35">
        <v>358957470</v>
      </c>
      <c r="G47" s="35">
        <v>269621482</v>
      </c>
      <c r="H47" s="35">
        <v>257086529</v>
      </c>
      <c r="I47" s="43">
        <v>379705880</v>
      </c>
      <c r="J47" s="10">
        <v>81251974</v>
      </c>
      <c r="K47" s="162">
        <v>90674937</v>
      </c>
      <c r="M47" s="96">
        <f>C47/C45</f>
        <v>0.98602545548659748</v>
      </c>
      <c r="N47" s="37">
        <f>D47/D45</f>
        <v>0.98719774735016286</v>
      </c>
      <c r="O47" s="37">
        <f>E47/E45</f>
        <v>0.98433570962122519</v>
      </c>
      <c r="P47" s="37">
        <f>F47/F45</f>
        <v>0.97423363747996805</v>
      </c>
      <c r="Q47" s="37">
        <f>G47/G45</f>
        <v>0.96712158016998007</v>
      </c>
      <c r="R47" s="37">
        <f>H47/H45</f>
        <v>0.95926082300943649</v>
      </c>
      <c r="S47" s="94">
        <f>I47/I45</f>
        <v>0.96630454576491631</v>
      </c>
      <c r="T47" s="179">
        <f>J47/J45</f>
        <v>0.96725164307360134</v>
      </c>
      <c r="U47" s="94">
        <f>K47/K45</f>
        <v>0.96500464495610638</v>
      </c>
      <c r="W47" s="105">
        <f t="shared" si="21"/>
        <v>0.11597211164371218</v>
      </c>
      <c r="X47" s="106">
        <f t="shared" si="22"/>
        <v>-0.22469981174949583</v>
      </c>
    </row>
    <row r="48" spans="1:24" ht="20.100000000000001" customHeight="1" thickBot="1" x14ac:dyDescent="0.3">
      <c r="A48" s="74" t="s">
        <v>5</v>
      </c>
      <c r="B48" s="100"/>
      <c r="C48" s="83">
        <f t="shared" ref="C48:K48" si="34">C31+C45</f>
        <v>847025788</v>
      </c>
      <c r="D48" s="84">
        <f t="shared" si="34"/>
        <v>929511183</v>
      </c>
      <c r="E48" s="84">
        <f t="shared" si="34"/>
        <v>975792310</v>
      </c>
      <c r="F48" s="84">
        <f t="shared" si="34"/>
        <v>1051987405</v>
      </c>
      <c r="G48" s="84">
        <f t="shared" si="34"/>
        <v>818336348</v>
      </c>
      <c r="H48" s="84">
        <f t="shared" si="34"/>
        <v>848093811</v>
      </c>
      <c r="I48" s="168">
        <f t="shared" si="34"/>
        <v>1124616843</v>
      </c>
      <c r="J48" s="171">
        <f t="shared" si="34"/>
        <v>239680888</v>
      </c>
      <c r="K48" s="170">
        <f t="shared" si="34"/>
        <v>264370278</v>
      </c>
      <c r="M48" s="89">
        <f>M31+M45</f>
        <v>1</v>
      </c>
      <c r="N48" s="85">
        <f>N31+N45</f>
        <v>1</v>
      </c>
      <c r="O48" s="85">
        <f>O31+O45</f>
        <v>1</v>
      </c>
      <c r="P48" s="85"/>
      <c r="Q48" s="85"/>
      <c r="R48" s="85">
        <f>R31+R45</f>
        <v>1</v>
      </c>
      <c r="S48" s="175">
        <f t="shared" ref="S48:U48" si="35">S31+S45</f>
        <v>1</v>
      </c>
      <c r="T48" s="182">
        <f t="shared" si="35"/>
        <v>1</v>
      </c>
      <c r="U48" s="85">
        <f t="shared" si="35"/>
        <v>1</v>
      </c>
      <c r="W48" s="93">
        <f t="shared" si="21"/>
        <v>0.10300942309592911</v>
      </c>
      <c r="X48" s="156">
        <f t="shared" si="22"/>
        <v>0</v>
      </c>
    </row>
    <row r="49" spans="1:13" ht="15" customHeight="1" x14ac:dyDescent="0.25">
      <c r="K49" s="264"/>
    </row>
    <row r="50" spans="1:13" ht="15" customHeight="1" x14ac:dyDescent="0.25">
      <c r="K50" s="264"/>
    </row>
    <row r="51" spans="1:13" ht="15" customHeight="1" x14ac:dyDescent="0.25">
      <c r="A51" s="1" t="s">
        <v>27</v>
      </c>
      <c r="M51" s="1" t="str">
        <f>W3</f>
        <v>VARIAÇÃO (JAN-MAR)</v>
      </c>
    </row>
    <row r="52" spans="1:13" ht="15" customHeight="1" thickBot="1" x14ac:dyDescent="0.3"/>
    <row r="53" spans="1:13" ht="24" customHeight="1" x14ac:dyDescent="0.25">
      <c r="A53" s="395" t="s">
        <v>29</v>
      </c>
      <c r="B53" s="415"/>
      <c r="C53" s="397">
        <v>2016</v>
      </c>
      <c r="D53" s="392">
        <v>2017</v>
      </c>
      <c r="E53" s="392">
        <v>2018</v>
      </c>
      <c r="F53" s="392">
        <v>2019</v>
      </c>
      <c r="G53" s="392">
        <v>2020</v>
      </c>
      <c r="H53" s="392">
        <v>2021</v>
      </c>
      <c r="I53" s="412">
        <v>2022</v>
      </c>
      <c r="J53" s="403" t="str">
        <f>J5</f>
        <v>janeiro - março</v>
      </c>
      <c r="K53" s="404"/>
      <c r="M53" s="399" t="s">
        <v>94</v>
      </c>
    </row>
    <row r="54" spans="1:13" ht="20.100000000000001" customHeight="1" thickBot="1" x14ac:dyDescent="0.3">
      <c r="A54" s="416"/>
      <c r="B54" s="417"/>
      <c r="C54" s="411">
        <v>2016</v>
      </c>
      <c r="D54" s="394">
        <v>2017</v>
      </c>
      <c r="E54" s="394">
        <v>2018</v>
      </c>
      <c r="F54" s="394"/>
      <c r="G54" s="394"/>
      <c r="H54" s="393"/>
      <c r="I54" s="413"/>
      <c r="J54" s="167">
        <v>2022</v>
      </c>
      <c r="K54" s="169">
        <v>2023</v>
      </c>
      <c r="M54" s="400"/>
    </row>
    <row r="55" spans="1:13" ht="20.100000000000001" customHeight="1" thickBot="1" x14ac:dyDescent="0.3">
      <c r="A55" s="3" t="s">
        <v>2</v>
      </c>
      <c r="B55" s="4"/>
      <c r="C55" s="111">
        <f>C31/C7</f>
        <v>4.7568308475336547</v>
      </c>
      <c r="D55" s="112">
        <f t="shared" ref="D55:I55" si="36">D31/D7</f>
        <v>5.141440611815919</v>
      </c>
      <c r="E55" s="112">
        <f t="shared" si="36"/>
        <v>5.4155944930994329</v>
      </c>
      <c r="F55" s="112">
        <f t="shared" ref="F55:H55" si="37">F31/F7</f>
        <v>5.4857998961083991</v>
      </c>
      <c r="G55" s="112">
        <f t="shared" si="37"/>
        <v>4.8001473258470018</v>
      </c>
      <c r="H55" s="112">
        <f t="shared" si="37"/>
        <v>4.9284215880926459</v>
      </c>
      <c r="I55" s="116">
        <f t="shared" si="36"/>
        <v>5.8727311165308871</v>
      </c>
      <c r="J55" s="183">
        <f t="shared" ref="J55:K55" si="38">J31/J7</f>
        <v>5.4652090712147015</v>
      </c>
      <c r="K55" s="184">
        <f t="shared" si="38"/>
        <v>6.0674720854446953</v>
      </c>
      <c r="M55" s="23">
        <f>(K55-J55)/J55</f>
        <v>0.11019944642230026</v>
      </c>
    </row>
    <row r="56" spans="1:13" ht="20.100000000000001" customHeight="1" x14ac:dyDescent="0.25">
      <c r="A56" s="24"/>
      <c r="B56" t="s">
        <v>10</v>
      </c>
      <c r="C56" s="117">
        <f t="shared" ref="C56:I56" si="39">C32/C8</f>
        <v>4.4284265812641523</v>
      </c>
      <c r="D56" s="118">
        <f t="shared" si="39"/>
        <v>4.6757027816022907</v>
      </c>
      <c r="E56" s="118">
        <f t="shared" si="39"/>
        <v>4.7856998097440906</v>
      </c>
      <c r="F56" s="118">
        <f t="shared" ref="F56:H56" si="40">F32/F8</f>
        <v>4.8555469169707486</v>
      </c>
      <c r="G56" s="118">
        <f t="shared" si="40"/>
        <v>4.1952809075036406</v>
      </c>
      <c r="H56" s="118">
        <f t="shared" si="40"/>
        <v>4.2433214686592988</v>
      </c>
      <c r="I56" s="119">
        <f t="shared" si="39"/>
        <v>5.0728738597117591</v>
      </c>
      <c r="J56" s="117">
        <f t="shared" ref="J56:K56" si="41">J32/J8</f>
        <v>4.7331241990091621</v>
      </c>
      <c r="K56" s="185">
        <f t="shared" si="41"/>
        <v>5.5742644923875071</v>
      </c>
      <c r="M56" s="42">
        <f t="shared" ref="M56:M72" si="42">(K56-J56)/J56</f>
        <v>0.17771354775656009</v>
      </c>
    </row>
    <row r="57" spans="1:13" ht="20.100000000000001" customHeight="1" x14ac:dyDescent="0.25">
      <c r="A57" s="24"/>
      <c r="B57" t="s">
        <v>18</v>
      </c>
      <c r="C57" s="117">
        <f t="shared" ref="C57:I57" si="43">C33/C9</f>
        <v>4.5605208350719852</v>
      </c>
      <c r="D57" s="118">
        <f t="shared" si="43"/>
        <v>5.2979740105632986</v>
      </c>
      <c r="E57" s="118">
        <f t="shared" si="43"/>
        <v>5.4536789402752657</v>
      </c>
      <c r="F57" s="118">
        <f t="shared" ref="F57:H57" si="44">F33/F9</f>
        <v>6.4971067216215594</v>
      </c>
      <c r="G57" s="118">
        <f t="shared" si="44"/>
        <v>6.2842852685277233</v>
      </c>
      <c r="H57" s="118">
        <f t="shared" si="44"/>
        <v>6.1706281691180669</v>
      </c>
      <c r="I57" s="119">
        <f t="shared" si="43"/>
        <v>6.5572362027776654</v>
      </c>
      <c r="J57" s="117">
        <f t="shared" ref="J57:K57" si="45">J33/J9</f>
        <v>6.3630133028212148</v>
      </c>
      <c r="K57" s="185">
        <f t="shared" si="45"/>
        <v>7.1653545122358882</v>
      </c>
      <c r="M57" s="95">
        <f t="shared" si="42"/>
        <v>0.12609453591098632</v>
      </c>
    </row>
    <row r="58" spans="1:13" ht="20.100000000000001" customHeight="1" x14ac:dyDescent="0.25">
      <c r="A58" s="24"/>
      <c r="B58" t="s">
        <v>15</v>
      </c>
      <c r="C58" s="117">
        <f t="shared" ref="C58:I58" si="46">C34/C10</f>
        <v>7.1257603596772681</v>
      </c>
      <c r="D58" s="118">
        <f t="shared" si="46"/>
        <v>7.7304464647275752</v>
      </c>
      <c r="E58" s="118">
        <f t="shared" si="46"/>
        <v>8.490370157118889</v>
      </c>
      <c r="F58" s="118">
        <f t="shared" ref="F58:H58" si="47">F34/F10</f>
        <v>9.6136950596966457</v>
      </c>
      <c r="G58" s="118">
        <f t="shared" si="47"/>
        <v>8.2429188369614383</v>
      </c>
      <c r="H58" s="118">
        <f t="shared" si="47"/>
        <v>8.2406598833211362</v>
      </c>
      <c r="I58" s="119">
        <f t="shared" si="46"/>
        <v>9.7048989324229122</v>
      </c>
      <c r="J58" s="117">
        <f t="shared" ref="J58:K58" si="48">J34/J10</f>
        <v>9.1045381059976513</v>
      </c>
      <c r="K58" s="185">
        <f t="shared" si="48"/>
        <v>9.7245618165332335</v>
      </c>
      <c r="M58" s="95">
        <f t="shared" si="42"/>
        <v>6.8100512438641889E-2</v>
      </c>
    </row>
    <row r="59" spans="1:13" ht="20.100000000000001" customHeight="1" x14ac:dyDescent="0.25">
      <c r="A59" s="24"/>
      <c r="B59" t="s">
        <v>8</v>
      </c>
      <c r="C59" s="117">
        <f t="shared" ref="C59:I59" si="49">C35/C11</f>
        <v>3.5011749527715064</v>
      </c>
      <c r="D59" s="118">
        <f t="shared" si="49"/>
        <v>2.6659959758551306</v>
      </c>
      <c r="E59" s="118">
        <f t="shared" si="49"/>
        <v>2.6054427545742298</v>
      </c>
      <c r="F59" s="118">
        <f t="shared" ref="F59:H59" si="50">F35/F11</f>
        <v>2.2210337066591532</v>
      </c>
      <c r="G59" s="118">
        <f t="shared" si="50"/>
        <v>2.3463848720800891</v>
      </c>
      <c r="H59" s="118"/>
      <c r="I59" s="119"/>
      <c r="J59" s="117"/>
      <c r="K59" s="185"/>
      <c r="M59" s="95"/>
    </row>
    <row r="60" spans="1:13" ht="20.100000000000001" customHeight="1" x14ac:dyDescent="0.25">
      <c r="A60" s="24"/>
      <c r="B60" t="s">
        <v>16</v>
      </c>
      <c r="C60" s="117">
        <f t="shared" ref="C60:I60" si="51">C36/C12</f>
        <v>10.028136994390316</v>
      </c>
      <c r="D60" s="118">
        <f t="shared" si="51"/>
        <v>6.7565890903751562</v>
      </c>
      <c r="E60" s="118">
        <f t="shared" si="51"/>
        <v>7.4121746431570106</v>
      </c>
      <c r="F60" s="118">
        <f t="shared" ref="F60:H60" si="52">F36/F12</f>
        <v>8.079265819361817</v>
      </c>
      <c r="G60" s="118">
        <f t="shared" si="52"/>
        <v>8.3333518036238718</v>
      </c>
      <c r="H60" s="118">
        <f t="shared" si="52"/>
        <v>7.0151195176445382</v>
      </c>
      <c r="I60" s="119">
        <f t="shared" si="51"/>
        <v>8.3300273597811216</v>
      </c>
      <c r="J60" s="117">
        <f t="shared" ref="J60:K60" si="53">J36/J12</f>
        <v>7.1573914406646812</v>
      </c>
      <c r="K60" s="185">
        <f t="shared" si="53"/>
        <v>9.3950485666903578</v>
      </c>
      <c r="M60" s="95">
        <f t="shared" si="42"/>
        <v>0.31263584569546377</v>
      </c>
    </row>
    <row r="61" spans="1:13" ht="20.100000000000001" customHeight="1" x14ac:dyDescent="0.25">
      <c r="A61" s="24"/>
      <c r="B61" t="s">
        <v>13</v>
      </c>
      <c r="C61" s="117">
        <f t="shared" ref="C61:I61" si="54">C37/C13</f>
        <v>2.5565231547833585</v>
      </c>
      <c r="D61" s="118">
        <f t="shared" si="54"/>
        <v>3.3287498623254157</v>
      </c>
      <c r="E61" s="118">
        <f t="shared" si="54"/>
        <v>3.2278217788349703</v>
      </c>
      <c r="F61" s="118">
        <f t="shared" ref="F61:H61" si="55">F37/F13</f>
        <v>3.3963630686523398</v>
      </c>
      <c r="G61" s="118">
        <f t="shared" si="55"/>
        <v>3.9662012137958258</v>
      </c>
      <c r="H61" s="118">
        <f t="shared" si="55"/>
        <v>5.4860148948133372</v>
      </c>
      <c r="I61" s="119">
        <f t="shared" si="54"/>
        <v>7.0639187393098037</v>
      </c>
      <c r="J61" s="117">
        <f t="shared" ref="J61:K61" si="56">J37/J13</f>
        <v>6.9306164342208536</v>
      </c>
      <c r="K61" s="185">
        <f t="shared" si="56"/>
        <v>6.2639002272034308</v>
      </c>
      <c r="M61" s="95">
        <f t="shared" si="42"/>
        <v>-9.6198687857752679E-2</v>
      </c>
    </row>
    <row r="62" spans="1:13" ht="20.100000000000001" customHeight="1" x14ac:dyDescent="0.25">
      <c r="A62" s="24"/>
      <c r="B62" t="s">
        <v>17</v>
      </c>
      <c r="C62" s="117">
        <f t="shared" ref="C62:I62" si="57">C38/C14</f>
        <v>5.3955760221934037</v>
      </c>
      <c r="D62" s="118">
        <f t="shared" si="57"/>
        <v>5.1799325929553977</v>
      </c>
      <c r="E62" s="118">
        <f t="shared" si="57"/>
        <v>4.7635860641355796</v>
      </c>
      <c r="F62" s="118">
        <f t="shared" ref="F62:H62" si="58">F38/F14</f>
        <v>4.9454734137691387</v>
      </c>
      <c r="G62" s="118">
        <f t="shared" si="58"/>
        <v>4.481723753518013</v>
      </c>
      <c r="H62" s="118">
        <f t="shared" si="58"/>
        <v>4.4938626151862877</v>
      </c>
      <c r="I62" s="119">
        <f t="shared" si="57"/>
        <v>5.7510119985456312</v>
      </c>
      <c r="J62" s="117">
        <f t="shared" ref="J62:K62" si="59">J38/J14</f>
        <v>4.9732209412157857</v>
      </c>
      <c r="K62" s="185">
        <f t="shared" si="59"/>
        <v>6.1674034594173914</v>
      </c>
      <c r="M62" s="95">
        <f t="shared" si="42"/>
        <v>0.24012255484263045</v>
      </c>
    </row>
    <row r="63" spans="1:13" ht="20.100000000000001" customHeight="1" x14ac:dyDescent="0.25">
      <c r="A63" s="24"/>
      <c r="B63" t="s">
        <v>86</v>
      </c>
      <c r="C63" s="117">
        <f t="shared" ref="C63:I63" si="60">C39/C15</f>
        <v>5.2504744138606689</v>
      </c>
      <c r="D63" s="118">
        <f t="shared" si="60"/>
        <v>5.4676832997077218</v>
      </c>
      <c r="E63" s="118">
        <f t="shared" si="60"/>
        <v>4.886341132332082</v>
      </c>
      <c r="F63" s="118">
        <f t="shared" ref="F63:H63" si="61">F39/F15</f>
        <v>6.1665436493752672</v>
      </c>
      <c r="G63" s="118">
        <f t="shared" si="61"/>
        <v>6.0691196351111474</v>
      </c>
      <c r="H63" s="118">
        <f t="shared" si="61"/>
        <v>5.1573648389618274</v>
      </c>
      <c r="I63" s="119">
        <f t="shared" si="60"/>
        <v>5.2047260883660575</v>
      </c>
      <c r="J63" s="117">
        <f t="shared" ref="J63:K63" si="62">J39/J15</f>
        <v>4.9593822619772654</v>
      </c>
      <c r="K63" s="185">
        <f t="shared" si="62"/>
        <v>4.9894333376889239</v>
      </c>
      <c r="M63" s="95">
        <f t="shared" si="42"/>
        <v>6.0594392858269869E-3</v>
      </c>
    </row>
    <row r="64" spans="1:13" ht="20.100000000000001" customHeight="1" x14ac:dyDescent="0.25">
      <c r="A64" s="24"/>
      <c r="B64" t="s">
        <v>9</v>
      </c>
      <c r="C64" s="117">
        <f t="shared" ref="C64:I64" si="63">C40/C16</f>
        <v>4.2926865832174128</v>
      </c>
      <c r="D64" s="118">
        <f t="shared" si="63"/>
        <v>4.3303679938888893</v>
      </c>
      <c r="E64" s="118">
        <f t="shared" si="63"/>
        <v>4.5876927752226218</v>
      </c>
      <c r="F64" s="118">
        <f t="shared" ref="F64:H64" si="64">F40/F16</f>
        <v>4.4357436801881249</v>
      </c>
      <c r="G64" s="118">
        <f t="shared" si="64"/>
        <v>3.9297965280126252</v>
      </c>
      <c r="H64" s="118">
        <f t="shared" si="64"/>
        <v>4.5109499253330583</v>
      </c>
      <c r="I64" s="119">
        <f t="shared" si="63"/>
        <v>5.5786575586532372</v>
      </c>
      <c r="J64" s="117">
        <f t="shared" ref="J64:K64" si="65">J40/J16</f>
        <v>5.3526407763559645</v>
      </c>
      <c r="K64" s="185">
        <f t="shared" si="65"/>
        <v>5.8407307299506588</v>
      </c>
      <c r="M64" s="95">
        <f t="shared" si="42"/>
        <v>9.118675696503252E-2</v>
      </c>
    </row>
    <row r="65" spans="1:40" ht="20.100000000000001" customHeight="1" x14ac:dyDescent="0.25">
      <c r="A65" s="24"/>
      <c r="B65" t="s">
        <v>12</v>
      </c>
      <c r="C65" s="117">
        <f t="shared" ref="C65:I65" si="66">C41/C17</f>
        <v>3.7556244912717505</v>
      </c>
      <c r="D65" s="118">
        <f t="shared" si="66"/>
        <v>3.7671936249771703</v>
      </c>
      <c r="E65" s="118">
        <f t="shared" si="66"/>
        <v>3.7531063004621421</v>
      </c>
      <c r="F65" s="118">
        <f t="shared" ref="F65:H65" si="67">F41/F17</f>
        <v>3.227103290015922</v>
      </c>
      <c r="G65" s="118">
        <f t="shared" si="67"/>
        <v>3.0572923623670283</v>
      </c>
      <c r="H65" s="118">
        <f t="shared" si="67"/>
        <v>3.1149493838906142</v>
      </c>
      <c r="I65" s="119">
        <f t="shared" si="66"/>
        <v>3.7428334716432436</v>
      </c>
      <c r="J65" s="117">
        <f t="shared" ref="J65:K65" si="68">J41/J17</f>
        <v>3.4128624105448151</v>
      </c>
      <c r="K65" s="185">
        <f t="shared" si="68"/>
        <v>3.8077529242075685</v>
      </c>
      <c r="M65" s="95">
        <f t="shared" si="42"/>
        <v>0.11570654370438413</v>
      </c>
    </row>
    <row r="66" spans="1:40" ht="20.100000000000001" customHeight="1" x14ac:dyDescent="0.25">
      <c r="A66" s="24"/>
      <c r="B66" t="s">
        <v>11</v>
      </c>
      <c r="C66" s="117">
        <f t="shared" ref="C66:I66" si="69">C42/C18</f>
        <v>3.4995901302247181</v>
      </c>
      <c r="D66" s="118">
        <f t="shared" si="69"/>
        <v>3.6172306493557351</v>
      </c>
      <c r="E66" s="118">
        <f t="shared" si="69"/>
        <v>3.6593951137034177</v>
      </c>
      <c r="F66" s="118">
        <f t="shared" ref="F66:H66" si="70">F42/F18</f>
        <v>3.8105394511720654</v>
      </c>
      <c r="G66" s="118">
        <f t="shared" si="70"/>
        <v>3.4404899265721021</v>
      </c>
      <c r="H66" s="118">
        <f t="shared" si="70"/>
        <v>3.5800973454808123</v>
      </c>
      <c r="I66" s="119">
        <f t="shared" si="69"/>
        <v>4.1917773728296082</v>
      </c>
      <c r="J66" s="117">
        <f t="shared" ref="J66:K66" si="71">J42/J18</f>
        <v>3.994655093001382</v>
      </c>
      <c r="K66" s="185">
        <f t="shared" si="71"/>
        <v>4.0731564379074712</v>
      </c>
      <c r="M66" s="95">
        <f t="shared" si="42"/>
        <v>1.9651595213720251E-2</v>
      </c>
    </row>
    <row r="67" spans="1:40" s="1" customFormat="1" ht="20.100000000000001" customHeight="1" x14ac:dyDescent="0.25">
      <c r="A67" s="24"/>
      <c r="B67" t="s">
        <v>6</v>
      </c>
      <c r="C67" s="117">
        <f t="shared" ref="C67:I67" si="72">C43/C19</f>
        <v>4.7210329562613307</v>
      </c>
      <c r="D67" s="118">
        <f t="shared" si="72"/>
        <v>5.2663768386484637</v>
      </c>
      <c r="E67" s="118">
        <f t="shared" si="72"/>
        <v>5.8535288582290521</v>
      </c>
      <c r="F67" s="118">
        <f t="shared" ref="F67:H67" si="73">F43/F19</f>
        <v>6.0191776162717172</v>
      </c>
      <c r="G67" s="118">
        <f t="shared" si="73"/>
        <v>5.2108803360939211</v>
      </c>
      <c r="H67" s="118">
        <f t="shared" si="73"/>
        <v>5.2990345474137941</v>
      </c>
      <c r="I67" s="119">
        <f t="shared" si="72"/>
        <v>6.1568646851004436</v>
      </c>
      <c r="J67" s="117">
        <f t="shared" ref="J67:K67" si="74">J43/J19</f>
        <v>5.7069420939830895</v>
      </c>
      <c r="K67" s="185">
        <f t="shared" si="74"/>
        <v>6.351615739723016</v>
      </c>
      <c r="L67"/>
      <c r="M67" s="95">
        <f t="shared" si="42"/>
        <v>0.11296306062393993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K67"/>
      <c r="AL67"/>
      <c r="AM67"/>
      <c r="AN67"/>
    </row>
    <row r="68" spans="1:40" ht="20.100000000000001" customHeight="1" thickBot="1" x14ac:dyDescent="0.3">
      <c r="A68" s="24"/>
      <c r="B68" t="s">
        <v>7</v>
      </c>
      <c r="C68" s="121">
        <f t="shared" ref="C68:I68" si="75">C44/C20</f>
        <v>13.606317179877836</v>
      </c>
      <c r="D68" s="122">
        <f t="shared" si="75"/>
        <v>12.864860068951531</v>
      </c>
      <c r="E68" s="122">
        <f t="shared" si="75"/>
        <v>15.569859982213398</v>
      </c>
      <c r="F68" s="122">
        <f t="shared" ref="F68:H68" si="76">F44/F20</f>
        <v>14.675860440346899</v>
      </c>
      <c r="G68" s="122">
        <f t="shared" si="76"/>
        <v>13.064319030268306</v>
      </c>
      <c r="H68" s="122">
        <f t="shared" si="76"/>
        <v>12.607329984578895</v>
      </c>
      <c r="I68" s="119">
        <f t="shared" si="75"/>
        <v>13.440409309791333</v>
      </c>
      <c r="J68" s="117">
        <f t="shared" ref="J68:K68" si="77">J44/J20</f>
        <v>12.856972565518451</v>
      </c>
      <c r="K68" s="185">
        <f t="shared" si="77"/>
        <v>13.038657667791526</v>
      </c>
      <c r="M68" s="160">
        <f t="shared" si="42"/>
        <v>1.4131250677188395E-2</v>
      </c>
    </row>
    <row r="69" spans="1:40" ht="20.100000000000001" customHeight="1" thickBot="1" x14ac:dyDescent="0.3">
      <c r="A69" s="5" t="s">
        <v>46</v>
      </c>
      <c r="B69" s="6"/>
      <c r="C69" s="124">
        <f t="shared" ref="C69:I69" si="78">C45/C21</f>
        <v>2.2085980084340191</v>
      </c>
      <c r="D69" s="125">
        <f t="shared" si="78"/>
        <v>2.2692122767291418</v>
      </c>
      <c r="E69" s="125">
        <f t="shared" si="78"/>
        <v>2.3654983434630283</v>
      </c>
      <c r="F69" s="125">
        <f t="shared" ref="F69:H69" si="79">F45/F21</f>
        <v>2.3973610187428105</v>
      </c>
      <c r="G69" s="125">
        <f t="shared" si="79"/>
        <v>1.998642762159057</v>
      </c>
      <c r="H69" s="125">
        <f t="shared" si="79"/>
        <v>1.9527584716022952</v>
      </c>
      <c r="I69" s="126">
        <f t="shared" si="78"/>
        <v>2.5307073814331922</v>
      </c>
      <c r="J69" s="124">
        <f t="shared" ref="J69:K69" si="80">J45/J21</f>
        <v>2.3099768542898209</v>
      </c>
      <c r="K69" s="186">
        <f t="shared" si="80"/>
        <v>2.546711021360716</v>
      </c>
      <c r="M69" s="23">
        <f t="shared" si="42"/>
        <v>0.10248335026875265</v>
      </c>
    </row>
    <row r="70" spans="1:40" ht="20.100000000000001" customHeight="1" x14ac:dyDescent="0.25">
      <c r="A70" s="24"/>
      <c r="B70" t="s">
        <v>4</v>
      </c>
      <c r="C70" s="117">
        <f t="shared" ref="C70:I70" si="81">C46/C22</f>
        <v>1.4910810630699185</v>
      </c>
      <c r="D70" s="118">
        <f t="shared" si="81"/>
        <v>1.4135917107149236</v>
      </c>
      <c r="E70" s="118">
        <f t="shared" si="81"/>
        <v>1.2007240014259053</v>
      </c>
      <c r="F70" s="118">
        <f t="shared" ref="F70:H70" si="82">F46/F22</f>
        <v>1.162595999805043</v>
      </c>
      <c r="G70" s="118">
        <f t="shared" si="82"/>
        <v>1.1063212459997958</v>
      </c>
      <c r="H70" s="118">
        <f t="shared" si="82"/>
        <v>1.162115508041881</v>
      </c>
      <c r="I70" s="119">
        <f t="shared" si="81"/>
        <v>1.3906449310044913</v>
      </c>
      <c r="J70" s="117">
        <f t="shared" ref="J70:K70" si="83">J46/J22</f>
        <v>1.20310160918937</v>
      </c>
      <c r="K70" s="185">
        <f t="shared" si="83"/>
        <v>1.3687810088417995</v>
      </c>
      <c r="M70" s="42">
        <f t="shared" si="42"/>
        <v>0.13771023028060078</v>
      </c>
    </row>
    <row r="71" spans="1:40" ht="20.100000000000001" customHeight="1" thickBot="1" x14ac:dyDescent="0.3">
      <c r="A71" s="24"/>
      <c r="B71" t="s">
        <v>3</v>
      </c>
      <c r="C71" s="121">
        <f t="shared" ref="C71:I71" si="84">C47/C23</f>
        <v>2.2237639411775687</v>
      </c>
      <c r="D71" s="118">
        <f t="shared" si="84"/>
        <v>2.2871652759455343</v>
      </c>
      <c r="E71" s="118">
        <f t="shared" si="84"/>
        <v>2.4025873563910549</v>
      </c>
      <c r="F71" s="118">
        <f t="shared" ref="F71:H71" si="85">F47/F23</f>
        <v>2.4666481680493559</v>
      </c>
      <c r="G71" s="118">
        <f t="shared" si="85"/>
        <v>2.0549909413064369</v>
      </c>
      <c r="H71" s="118">
        <f t="shared" si="85"/>
        <v>2.0108601288163017</v>
      </c>
      <c r="I71" s="123">
        <f t="shared" si="84"/>
        <v>2.6051819044383442</v>
      </c>
      <c r="J71" s="117">
        <f t="shared" ref="J71:K71" si="86">J47/J23</f>
        <v>2.3842440655406167</v>
      </c>
      <c r="K71" s="185">
        <f t="shared" si="86"/>
        <v>2.6287491337515445</v>
      </c>
      <c r="M71" s="160">
        <f t="shared" si="42"/>
        <v>0.10255035201502634</v>
      </c>
    </row>
    <row r="72" spans="1:40" ht="20.100000000000001" customHeight="1" thickBot="1" x14ac:dyDescent="0.3">
      <c r="A72" s="74" t="s">
        <v>5</v>
      </c>
      <c r="B72" s="100"/>
      <c r="C72" s="127">
        <f t="shared" ref="C72:I72" si="87">C48/C24</f>
        <v>3.2970969843703326</v>
      </c>
      <c r="D72" s="128">
        <f t="shared" si="87"/>
        <v>3.476167647680859</v>
      </c>
      <c r="E72" s="128">
        <f t="shared" si="87"/>
        <v>3.6948644296680007</v>
      </c>
      <c r="F72" s="128">
        <f t="shared" ref="F72:H72" si="88">F48/F24</f>
        <v>3.7801661091711316</v>
      </c>
      <c r="G72" s="128">
        <f t="shared" si="88"/>
        <v>3.2487717861701064</v>
      </c>
      <c r="H72" s="128">
        <f t="shared" si="88"/>
        <v>3.3265492349216288</v>
      </c>
      <c r="I72" s="176">
        <f t="shared" si="87"/>
        <v>4.0185104519602044</v>
      </c>
      <c r="J72" s="187">
        <f t="shared" ref="J72:K72" si="89">J48/J24</f>
        <v>3.6958965646238258</v>
      </c>
      <c r="K72" s="188">
        <f t="shared" si="89"/>
        <v>4.0684083125202797</v>
      </c>
      <c r="M72" s="129">
        <f t="shared" si="42"/>
        <v>0.10079063128065889</v>
      </c>
    </row>
    <row r="74" spans="1:40" ht="15.75" x14ac:dyDescent="0.25">
      <c r="A74" s="99" t="s">
        <v>39</v>
      </c>
    </row>
  </sheetData>
  <mergeCells count="46">
    <mergeCell ref="W29:X29"/>
    <mergeCell ref="E29:E30"/>
    <mergeCell ref="M29:M30"/>
    <mergeCell ref="N29:N30"/>
    <mergeCell ref="O29:O30"/>
    <mergeCell ref="I29:I30"/>
    <mergeCell ref="S29:S30"/>
    <mergeCell ref="T29:U29"/>
    <mergeCell ref="H29:H30"/>
    <mergeCell ref="R29:R30"/>
    <mergeCell ref="P29:P30"/>
    <mergeCell ref="Q29:Q30"/>
    <mergeCell ref="D5:D6"/>
    <mergeCell ref="E5:E6"/>
    <mergeCell ref="W5:X5"/>
    <mergeCell ref="M5:M6"/>
    <mergeCell ref="N5:N6"/>
    <mergeCell ref="O5:O6"/>
    <mergeCell ref="I5:I6"/>
    <mergeCell ref="J5:K5"/>
    <mergeCell ref="S5:S6"/>
    <mergeCell ref="T5:U5"/>
    <mergeCell ref="H5:H6"/>
    <mergeCell ref="R5:R6"/>
    <mergeCell ref="F5:F6"/>
    <mergeCell ref="P5:P6"/>
    <mergeCell ref="G5:G6"/>
    <mergeCell ref="Q5:Q6"/>
    <mergeCell ref="A53:B54"/>
    <mergeCell ref="A29:B30"/>
    <mergeCell ref="C29:C30"/>
    <mergeCell ref="A5:B6"/>
    <mergeCell ref="C5:C6"/>
    <mergeCell ref="M53:M54"/>
    <mergeCell ref="C53:C54"/>
    <mergeCell ref="D53:D54"/>
    <mergeCell ref="E53:E54"/>
    <mergeCell ref="D29:D30"/>
    <mergeCell ref="I53:I54"/>
    <mergeCell ref="J29:K29"/>
    <mergeCell ref="J53:K53"/>
    <mergeCell ref="H53:H54"/>
    <mergeCell ref="F29:F30"/>
    <mergeCell ref="F53:F54"/>
    <mergeCell ref="G29:G30"/>
    <mergeCell ref="G53:G54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T8:T24 U7:U24 W7:X10 J55:M58 W12:X24 X11 J60:M71 L59" evalError="1"/>
    <ignoredError sqref="J7:K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65A44A2A-7C64-461D-ADBA-651119CD90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M55:M72</xm:sqref>
        </x14:conditionalFormatting>
        <x14:conditionalFormatting xmlns:xm="http://schemas.microsoft.com/office/excel/2006/main">
          <x14:cfRule type="iconSet" priority="2" id="{A8546C0F-1DCA-4317-B9D3-03C14802AE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W7:X24</xm:sqref>
        </x14:conditionalFormatting>
        <x14:conditionalFormatting xmlns:xm="http://schemas.microsoft.com/office/excel/2006/main">
          <x14:cfRule type="iconSet" priority="1" id="{945DB4B1-A21C-465E-BFD8-8838D0A5D0F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W31:X48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8">
    <pageSetUpPr fitToPage="1"/>
  </sheetPr>
  <dimension ref="A1:AN74"/>
  <sheetViews>
    <sheetView showGridLines="0" topLeftCell="A13" workbookViewId="0">
      <selection activeCell="O68" sqref="O68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11" width="11.140625" customWidth="1"/>
    <col min="12" max="12" width="2.5703125" customWidth="1"/>
    <col min="13" max="21" width="10.140625" customWidth="1"/>
    <col min="22" max="22" width="2.5703125" customWidth="1"/>
    <col min="23" max="23" width="11.140625" customWidth="1"/>
    <col min="27" max="28" width="9.28515625" customWidth="1"/>
    <col min="29" max="29" width="1.85546875" customWidth="1"/>
    <col min="33" max="33" width="11.5703125" customWidth="1"/>
  </cols>
  <sheetData>
    <row r="1" spans="1:24" x14ac:dyDescent="0.25">
      <c r="A1" s="1" t="s">
        <v>58</v>
      </c>
    </row>
    <row r="2" spans="1:24" x14ac:dyDescent="0.25">
      <c r="A2" s="1"/>
    </row>
    <row r="3" spans="1:24" x14ac:dyDescent="0.25">
      <c r="A3" s="1" t="s">
        <v>22</v>
      </c>
      <c r="M3" s="1" t="s">
        <v>24</v>
      </c>
      <c r="W3" s="1" t="str">
        <f>'2'!V3</f>
        <v>VARIAÇÃO (JAN-MAR)</v>
      </c>
    </row>
    <row r="4" spans="1:24" ht="15.75" thickBot="1" x14ac:dyDescent="0.3"/>
    <row r="5" spans="1:24" ht="24" customHeight="1" x14ac:dyDescent="0.25">
      <c r="A5" s="395" t="s">
        <v>36</v>
      </c>
      <c r="B5" s="415"/>
      <c r="C5" s="397">
        <v>2016</v>
      </c>
      <c r="D5" s="392">
        <v>2017</v>
      </c>
      <c r="E5" s="392">
        <v>2018</v>
      </c>
      <c r="F5" s="392">
        <v>2019</v>
      </c>
      <c r="G5" s="392">
        <v>2020</v>
      </c>
      <c r="H5" s="392">
        <v>2021</v>
      </c>
      <c r="I5" s="412">
        <v>2022</v>
      </c>
      <c r="J5" s="403" t="s">
        <v>90</v>
      </c>
      <c r="K5" s="404"/>
      <c r="M5" s="405">
        <v>2016</v>
      </c>
      <c r="N5" s="392">
        <v>2017</v>
      </c>
      <c r="O5" s="392">
        <v>2018</v>
      </c>
      <c r="P5" s="407">
        <v>2019</v>
      </c>
      <c r="Q5" s="407">
        <v>2020</v>
      </c>
      <c r="R5" s="392">
        <v>2021</v>
      </c>
      <c r="S5" s="412">
        <v>2022</v>
      </c>
      <c r="T5" s="403" t="str">
        <f>J5</f>
        <v>janeiro - março</v>
      </c>
      <c r="U5" s="404"/>
      <c r="W5" s="409" t="s">
        <v>91</v>
      </c>
      <c r="X5" s="410"/>
    </row>
    <row r="6" spans="1:24" ht="20.25" customHeight="1" thickBot="1" x14ac:dyDescent="0.3">
      <c r="A6" s="416"/>
      <c r="B6" s="417"/>
      <c r="C6" s="411"/>
      <c r="D6" s="394"/>
      <c r="E6" s="394"/>
      <c r="F6" s="394"/>
      <c r="G6" s="394"/>
      <c r="H6" s="393"/>
      <c r="I6" s="413"/>
      <c r="J6" s="167">
        <v>2022</v>
      </c>
      <c r="K6" s="169">
        <v>2023</v>
      </c>
      <c r="M6" s="418"/>
      <c r="N6" s="394"/>
      <c r="O6" s="394"/>
      <c r="P6" s="414"/>
      <c r="Q6" s="414"/>
      <c r="R6" s="394"/>
      <c r="S6" s="419"/>
      <c r="T6" s="167">
        <v>2022</v>
      </c>
      <c r="U6" s="169">
        <v>2023</v>
      </c>
      <c r="W6" s="91" t="s">
        <v>0</v>
      </c>
      <c r="X6" s="75" t="s">
        <v>38</v>
      </c>
    </row>
    <row r="7" spans="1:24" ht="20.100000000000001" customHeight="1" thickBot="1" x14ac:dyDescent="0.3">
      <c r="A7" s="3" t="s">
        <v>2</v>
      </c>
      <c r="B7" s="4"/>
      <c r="C7" s="8">
        <f t="shared" ref="C7:I7" si="0">SUM(C8:C20)</f>
        <v>84199496</v>
      </c>
      <c r="D7" s="9">
        <f t="shared" si="0"/>
        <v>84658404</v>
      </c>
      <c r="E7" s="9">
        <f t="shared" si="0"/>
        <v>86072206</v>
      </c>
      <c r="F7" s="9">
        <f t="shared" si="0"/>
        <v>90838237</v>
      </c>
      <c r="G7" s="9">
        <f t="shared" si="0"/>
        <v>94537479</v>
      </c>
      <c r="H7" s="9">
        <f t="shared" si="0"/>
        <v>100086456</v>
      </c>
      <c r="I7" s="110">
        <f t="shared" si="0"/>
        <v>94767772</v>
      </c>
      <c r="J7" s="181">
        <f t="shared" ref="J7:K7" si="1">SUM(J8:J20)</f>
        <v>22200313</v>
      </c>
      <c r="K7" s="180">
        <f t="shared" si="1"/>
        <v>20869682</v>
      </c>
      <c r="M7" s="64">
        <f>C7/C24</f>
        <v>0.45932644610482432</v>
      </c>
      <c r="N7" s="16">
        <f>D7/D24</f>
        <v>0.45226782211217958</v>
      </c>
      <c r="O7" s="16">
        <f>E7/E24</f>
        <v>0.47104805028867003</v>
      </c>
      <c r="P7" s="262">
        <f>F7/F24</f>
        <v>0.48038211257094382</v>
      </c>
      <c r="Q7" s="262">
        <f>G7/G24</f>
        <v>0.46672871154528539</v>
      </c>
      <c r="R7" s="262">
        <f>H7/H24</f>
        <v>0.47864112335372877</v>
      </c>
      <c r="S7" s="17">
        <f>I7/I24</f>
        <v>0.48428325160233199</v>
      </c>
      <c r="T7" s="7">
        <f>J7/J24</f>
        <v>0.46910371202239021</v>
      </c>
      <c r="U7" s="17">
        <f>K7/K24</f>
        <v>0.47286470858118418</v>
      </c>
      <c r="W7" s="102">
        <f>(K7-J7)/J7</f>
        <v>-5.9937488268746481E-2</v>
      </c>
      <c r="X7" s="101">
        <f>(U7-T7)*100</f>
        <v>0.3760996558793972</v>
      </c>
    </row>
    <row r="8" spans="1:24" ht="20.100000000000001" customHeight="1" x14ac:dyDescent="0.25">
      <c r="A8" s="24"/>
      <c r="B8" t="s">
        <v>10</v>
      </c>
      <c r="C8" s="10">
        <v>13923523</v>
      </c>
      <c r="D8" s="35">
        <v>14250667</v>
      </c>
      <c r="E8" s="35">
        <v>14740881</v>
      </c>
      <c r="F8" s="35">
        <v>15427097</v>
      </c>
      <c r="G8" s="35">
        <v>16506960</v>
      </c>
      <c r="H8" s="35">
        <v>16926771</v>
      </c>
      <c r="I8" s="12">
        <v>16102915</v>
      </c>
      <c r="J8" s="10">
        <v>2953965</v>
      </c>
      <c r="K8" s="162">
        <v>2628355</v>
      </c>
      <c r="M8" s="96">
        <f>C8/$C$7</f>
        <v>0.16536349576249246</v>
      </c>
      <c r="N8" s="18">
        <f>D8/$D$7</f>
        <v>0.16833139212026724</v>
      </c>
      <c r="O8" s="18">
        <f>E8/$E$7</f>
        <v>0.17126180081872189</v>
      </c>
      <c r="P8" s="37">
        <f>F8/$F$7</f>
        <v>0.1698304316496147</v>
      </c>
      <c r="Q8" s="37">
        <f>G8/$G$7</f>
        <v>0.17460757547808103</v>
      </c>
      <c r="R8" s="37">
        <f>H8/$H$7</f>
        <v>0.16912149432086995</v>
      </c>
      <c r="S8" s="19">
        <f>I8/$I$7</f>
        <v>0.16991973811518962</v>
      </c>
      <c r="T8" s="37">
        <f>J8/$J$7</f>
        <v>0.13305961046585243</v>
      </c>
      <c r="U8" s="19">
        <f>K8/$K$7</f>
        <v>0.12594130567011036</v>
      </c>
      <c r="W8" s="103">
        <f t="shared" ref="W8:W24" si="2">(K8-J8)/J8</f>
        <v>-0.11022811712393342</v>
      </c>
      <c r="X8" s="104">
        <f t="shared" ref="X8:X24" si="3">(U8-T8)*100</f>
        <v>-0.71183047957420753</v>
      </c>
    </row>
    <row r="9" spans="1:24" ht="20.100000000000001" customHeight="1" x14ac:dyDescent="0.25">
      <c r="A9" s="24"/>
      <c r="B9" t="s">
        <v>18</v>
      </c>
      <c r="C9" s="10">
        <v>174272</v>
      </c>
      <c r="D9" s="35">
        <v>210679</v>
      </c>
      <c r="E9" s="35">
        <v>127287</v>
      </c>
      <c r="F9" s="35">
        <v>120389</v>
      </c>
      <c r="G9" s="35">
        <v>121021</v>
      </c>
      <c r="H9" s="35">
        <v>141038</v>
      </c>
      <c r="I9" s="12">
        <v>125415</v>
      </c>
      <c r="J9" s="10">
        <v>29538</v>
      </c>
      <c r="K9" s="162">
        <v>26169</v>
      </c>
      <c r="M9" s="96">
        <f t="shared" ref="M9:M20" si="4">C9/$C$7</f>
        <v>2.069751106348665E-3</v>
      </c>
      <c r="N9" s="18">
        <f t="shared" ref="N9:N20" si="5">D9/$D$7</f>
        <v>2.4885775073198876E-3</v>
      </c>
      <c r="O9" s="18">
        <f t="shared" ref="O9:O20" si="6">E9/$E$7</f>
        <v>1.47883975461254E-3</v>
      </c>
      <c r="P9" s="37">
        <f t="shared" ref="P9:P20" si="7">F9/$F$7</f>
        <v>1.3253119388479545E-3</v>
      </c>
      <c r="Q9" s="37">
        <f t="shared" ref="Q9:Q20" si="8">G9/$G$7</f>
        <v>1.2801377959317066E-3</v>
      </c>
      <c r="R9" s="37">
        <f t="shared" ref="R9:R20" si="9">H9/$H$7</f>
        <v>1.4091616951648284E-3</v>
      </c>
      <c r="S9" s="19">
        <f t="shared" ref="S9:S20" si="10">I9/$I$7</f>
        <v>1.3233929357334686E-3</v>
      </c>
      <c r="T9" s="37">
        <f t="shared" ref="T9:T20" si="11">J9/$J$7</f>
        <v>1.3305217813820913E-3</v>
      </c>
      <c r="U9" s="19">
        <f t="shared" ref="U9:U20" si="12">K9/$K$7</f>
        <v>1.2539242332489781E-3</v>
      </c>
      <c r="W9" s="103">
        <f t="shared" si="2"/>
        <v>-0.11405646963233801</v>
      </c>
      <c r="X9" s="104">
        <f t="shared" si="3"/>
        <v>-7.6597548133113197E-3</v>
      </c>
    </row>
    <row r="10" spans="1:24" ht="20.100000000000001" customHeight="1" x14ac:dyDescent="0.25">
      <c r="A10" s="24"/>
      <c r="B10" t="s">
        <v>15</v>
      </c>
      <c r="C10" s="10">
        <v>8286318</v>
      </c>
      <c r="D10" s="35">
        <v>9244831</v>
      </c>
      <c r="E10" s="35">
        <v>9042959</v>
      </c>
      <c r="F10" s="35">
        <v>8375287</v>
      </c>
      <c r="G10" s="35">
        <v>9732336</v>
      </c>
      <c r="H10" s="35">
        <v>11137124</v>
      </c>
      <c r="I10" s="12">
        <v>11047831</v>
      </c>
      <c r="J10" s="10">
        <v>2597756</v>
      </c>
      <c r="K10" s="162">
        <v>2585674</v>
      </c>
      <c r="M10" s="96">
        <f t="shared" si="4"/>
        <v>9.8412916865915676E-2</v>
      </c>
      <c r="N10" s="18">
        <f t="shared" si="5"/>
        <v>0.10920157436466674</v>
      </c>
      <c r="O10" s="18">
        <f t="shared" si="6"/>
        <v>0.10506247510375184</v>
      </c>
      <c r="P10" s="37">
        <f t="shared" si="7"/>
        <v>9.2200017047887009E-2</v>
      </c>
      <c r="Q10" s="37">
        <f t="shared" si="8"/>
        <v>0.10294685349077269</v>
      </c>
      <c r="R10" s="37">
        <f t="shared" si="9"/>
        <v>0.11127503605482844</v>
      </c>
      <c r="S10" s="19">
        <f t="shared" si="10"/>
        <v>0.11657793326617408</v>
      </c>
      <c r="T10" s="37">
        <f t="shared" si="11"/>
        <v>0.11701438623860844</v>
      </c>
      <c r="U10" s="19">
        <f t="shared" si="12"/>
        <v>0.12389618586425993</v>
      </c>
      <c r="W10" s="103">
        <f t="shared" si="2"/>
        <v>-4.6509371934854542E-3</v>
      </c>
      <c r="X10" s="104">
        <f t="shared" si="3"/>
        <v>0.68817996256514968</v>
      </c>
    </row>
    <row r="11" spans="1:24" ht="20.100000000000001" customHeight="1" x14ac:dyDescent="0.25">
      <c r="A11" s="24"/>
      <c r="B11" t="s">
        <v>8</v>
      </c>
      <c r="C11" s="10">
        <v>68843</v>
      </c>
      <c r="D11" s="35">
        <v>42685</v>
      </c>
      <c r="E11" s="35">
        <v>135956</v>
      </c>
      <c r="F11" s="35">
        <v>183998</v>
      </c>
      <c r="G11" s="35">
        <v>53281</v>
      </c>
      <c r="H11" s="35"/>
      <c r="I11" s="12"/>
      <c r="J11" s="10"/>
      <c r="K11" s="162"/>
      <c r="M11" s="96">
        <f t="shared" si="4"/>
        <v>8.1761772065714027E-4</v>
      </c>
      <c r="N11" s="18">
        <f t="shared" si="5"/>
        <v>5.042027487312423E-4</v>
      </c>
      <c r="O11" s="18">
        <f t="shared" si="6"/>
        <v>1.579557517092103E-3</v>
      </c>
      <c r="P11" s="37">
        <f t="shared" si="7"/>
        <v>2.0255567047167593E-3</v>
      </c>
      <c r="Q11" s="37">
        <f t="shared" si="8"/>
        <v>5.6359658162663724E-4</v>
      </c>
      <c r="R11" s="37">
        <f t="shared" si="9"/>
        <v>0</v>
      </c>
      <c r="S11" s="19">
        <f t="shared" si="10"/>
        <v>0</v>
      </c>
      <c r="T11" s="37">
        <f t="shared" si="11"/>
        <v>0</v>
      </c>
      <c r="U11" s="19">
        <f t="shared" si="12"/>
        <v>0</v>
      </c>
      <c r="W11" s="103" t="e">
        <f t="shared" si="2"/>
        <v>#DIV/0!</v>
      </c>
      <c r="X11" s="104">
        <f t="shared" si="3"/>
        <v>0</v>
      </c>
    </row>
    <row r="12" spans="1:24" ht="20.100000000000001" customHeight="1" x14ac:dyDescent="0.25">
      <c r="A12" s="24"/>
      <c r="B12" t="s">
        <v>16</v>
      </c>
      <c r="C12" s="10">
        <v>12210</v>
      </c>
      <c r="D12" s="35">
        <v>14609</v>
      </c>
      <c r="E12" s="35">
        <v>13775</v>
      </c>
      <c r="F12" s="35">
        <v>9955</v>
      </c>
      <c r="G12" s="35">
        <v>9151</v>
      </c>
      <c r="H12" s="35">
        <v>11208</v>
      </c>
      <c r="I12" s="12">
        <v>9149</v>
      </c>
      <c r="J12" s="10">
        <v>1983</v>
      </c>
      <c r="K12" s="162">
        <v>1315</v>
      </c>
      <c r="M12" s="96">
        <f t="shared" si="4"/>
        <v>1.450127444943376E-4</v>
      </c>
      <c r="N12" s="18">
        <f t="shared" si="5"/>
        <v>1.7256408471862995E-4</v>
      </c>
      <c r="O12" s="18">
        <f t="shared" si="6"/>
        <v>1.6004004823578008E-4</v>
      </c>
      <c r="P12" s="37">
        <f t="shared" si="7"/>
        <v>1.095904140015399E-4</v>
      </c>
      <c r="Q12" s="37">
        <f t="shared" si="8"/>
        <v>9.6797588605044142E-5</v>
      </c>
      <c r="R12" s="37">
        <f t="shared" si="9"/>
        <v>1.119831838185978E-4</v>
      </c>
      <c r="S12" s="19">
        <f t="shared" si="10"/>
        <v>9.6541258773077412E-5</v>
      </c>
      <c r="T12" s="37">
        <f t="shared" si="11"/>
        <v>8.932306494957977E-5</v>
      </c>
      <c r="U12" s="19">
        <f t="shared" si="12"/>
        <v>6.301006407284979E-5</v>
      </c>
      <c r="W12" s="103">
        <f t="shared" si="2"/>
        <v>-0.3368633383761977</v>
      </c>
      <c r="X12" s="104">
        <f t="shared" si="3"/>
        <v>-2.6313000876729978E-3</v>
      </c>
    </row>
    <row r="13" spans="1:24" ht="20.100000000000001" customHeight="1" x14ac:dyDescent="0.25">
      <c r="A13" s="24"/>
      <c r="B13" t="s">
        <v>13</v>
      </c>
      <c r="C13" s="10">
        <v>1041669</v>
      </c>
      <c r="D13" s="35">
        <v>717548</v>
      </c>
      <c r="E13" s="35">
        <v>967173</v>
      </c>
      <c r="F13" s="35">
        <v>806154</v>
      </c>
      <c r="G13" s="35">
        <v>478640</v>
      </c>
      <c r="H13" s="35">
        <v>349735</v>
      </c>
      <c r="I13" s="12">
        <v>312011</v>
      </c>
      <c r="J13" s="10">
        <v>72143</v>
      </c>
      <c r="K13" s="162">
        <v>89368</v>
      </c>
      <c r="M13" s="96">
        <f t="shared" si="4"/>
        <v>1.2371439848048497E-2</v>
      </c>
      <c r="N13" s="18">
        <f t="shared" si="5"/>
        <v>8.4758035362915655E-3</v>
      </c>
      <c r="O13" s="18">
        <f t="shared" si="6"/>
        <v>1.123676323574186E-2</v>
      </c>
      <c r="P13" s="37">
        <f t="shared" si="7"/>
        <v>8.8746108095426827E-3</v>
      </c>
      <c r="Q13" s="37">
        <f t="shared" si="8"/>
        <v>5.0629655567608267E-3</v>
      </c>
      <c r="R13" s="37">
        <f t="shared" si="9"/>
        <v>3.4943289429690667E-3</v>
      </c>
      <c r="S13" s="19">
        <f t="shared" si="10"/>
        <v>3.2923745426873601E-3</v>
      </c>
      <c r="T13" s="37">
        <f t="shared" si="11"/>
        <v>3.2496388677042526E-3</v>
      </c>
      <c r="U13" s="19">
        <f t="shared" si="12"/>
        <v>4.2821927042299927E-3</v>
      </c>
      <c r="W13" s="103">
        <f t="shared" si="2"/>
        <v>0.23876190344177536</v>
      </c>
      <c r="X13" s="104">
        <f t="shared" si="3"/>
        <v>0.103255383652574</v>
      </c>
    </row>
    <row r="14" spans="1:24" ht="20.100000000000001" customHeight="1" x14ac:dyDescent="0.25">
      <c r="A14" s="24"/>
      <c r="B14" t="s">
        <v>17</v>
      </c>
      <c r="C14" s="10">
        <v>3608437</v>
      </c>
      <c r="D14" s="35">
        <v>4385682</v>
      </c>
      <c r="E14" s="35">
        <v>4504040</v>
      </c>
      <c r="F14" s="35">
        <v>4397791</v>
      </c>
      <c r="G14" s="35">
        <v>4263106</v>
      </c>
      <c r="H14" s="35">
        <v>4333103</v>
      </c>
      <c r="I14" s="12">
        <v>4292723</v>
      </c>
      <c r="J14" s="10">
        <v>1075367</v>
      </c>
      <c r="K14" s="162">
        <v>848473</v>
      </c>
      <c r="M14" s="96">
        <f t="shared" si="4"/>
        <v>4.2855802842335304E-2</v>
      </c>
      <c r="N14" s="18">
        <f t="shared" si="5"/>
        <v>5.1804449325550714E-2</v>
      </c>
      <c r="O14" s="18">
        <f t="shared" si="6"/>
        <v>5.2328622784456109E-2</v>
      </c>
      <c r="P14" s="37">
        <f t="shared" si="7"/>
        <v>4.8413434091636981E-2</v>
      </c>
      <c r="Q14" s="37">
        <f t="shared" si="8"/>
        <v>4.5094348242563143E-2</v>
      </c>
      <c r="R14" s="37">
        <f t="shared" si="9"/>
        <v>4.329360008511042E-2</v>
      </c>
      <c r="S14" s="19">
        <f t="shared" si="10"/>
        <v>4.529728735207577E-2</v>
      </c>
      <c r="T14" s="37">
        <f t="shared" si="11"/>
        <v>4.8439272004858668E-2</v>
      </c>
      <c r="U14" s="19">
        <f t="shared" si="12"/>
        <v>4.0655770413751395E-2</v>
      </c>
      <c r="W14" s="103">
        <f t="shared" si="2"/>
        <v>-0.21099215430639029</v>
      </c>
      <c r="X14" s="104">
        <f t="shared" si="3"/>
        <v>-0.77835015911072725</v>
      </c>
    </row>
    <row r="15" spans="1:24" ht="20.100000000000001" customHeight="1" x14ac:dyDescent="0.25">
      <c r="A15" s="24"/>
      <c r="B15" t="s">
        <v>86</v>
      </c>
      <c r="C15" s="10">
        <v>255998</v>
      </c>
      <c r="D15" s="35">
        <v>249482</v>
      </c>
      <c r="E15" s="35">
        <v>246420</v>
      </c>
      <c r="F15" s="35">
        <v>310524</v>
      </c>
      <c r="G15" s="35">
        <v>400100</v>
      </c>
      <c r="H15" s="35">
        <v>609201</v>
      </c>
      <c r="I15" s="12">
        <v>691904</v>
      </c>
      <c r="J15" s="10">
        <v>167136</v>
      </c>
      <c r="K15" s="162">
        <v>199382</v>
      </c>
      <c r="M15" s="96">
        <f t="shared" si="4"/>
        <v>3.0403744934530247E-3</v>
      </c>
      <c r="N15" s="18">
        <f t="shared" si="5"/>
        <v>2.9469253873484315E-3</v>
      </c>
      <c r="O15" s="18">
        <f t="shared" si="6"/>
        <v>2.8629450951913561E-3</v>
      </c>
      <c r="P15" s="37">
        <f t="shared" si="7"/>
        <v>3.4184282990873107E-3</v>
      </c>
      <c r="Q15" s="37">
        <f t="shared" si="8"/>
        <v>4.2321839362778014E-3</v>
      </c>
      <c r="R15" s="37">
        <f t="shared" si="9"/>
        <v>6.0867476414591002E-3</v>
      </c>
      <c r="S15" s="19">
        <f t="shared" si="10"/>
        <v>7.3010474489154393E-3</v>
      </c>
      <c r="T15" s="37">
        <f t="shared" si="11"/>
        <v>7.5285425029818272E-3</v>
      </c>
      <c r="U15" s="19">
        <f t="shared" si="12"/>
        <v>9.5536673726029937E-3</v>
      </c>
      <c r="W15" s="103">
        <f t="shared" si="2"/>
        <v>0.19293270151254069</v>
      </c>
      <c r="X15" s="104">
        <f t="shared" si="3"/>
        <v>0.20251248696211666</v>
      </c>
    </row>
    <row r="16" spans="1:24" ht="20.100000000000001" customHeight="1" x14ac:dyDescent="0.25">
      <c r="A16" s="24"/>
      <c r="B16" t="s">
        <v>9</v>
      </c>
      <c r="C16" s="10">
        <v>2984288</v>
      </c>
      <c r="D16" s="35">
        <v>3836769</v>
      </c>
      <c r="E16" s="35">
        <v>4461888</v>
      </c>
      <c r="F16" s="35">
        <v>4418467</v>
      </c>
      <c r="G16" s="35">
        <v>4329174</v>
      </c>
      <c r="H16" s="35">
        <v>4501098</v>
      </c>
      <c r="I16" s="12">
        <v>4174004</v>
      </c>
      <c r="J16" s="10">
        <v>957595</v>
      </c>
      <c r="K16" s="162">
        <v>909497</v>
      </c>
      <c r="M16" s="96">
        <f t="shared" si="4"/>
        <v>3.5443062509542815E-2</v>
      </c>
      <c r="N16" s="18">
        <f t="shared" si="5"/>
        <v>4.5320592152906639E-2</v>
      </c>
      <c r="O16" s="18">
        <f t="shared" si="6"/>
        <v>5.1838894427778462E-2</v>
      </c>
      <c r="P16" s="37">
        <f t="shared" si="7"/>
        <v>4.8641047491927873E-2</v>
      </c>
      <c r="Q16" s="37">
        <f t="shared" si="8"/>
        <v>4.57932033495414E-2</v>
      </c>
      <c r="R16" s="37">
        <f t="shared" si="9"/>
        <v>4.4972098922155861E-2</v>
      </c>
      <c r="S16" s="19">
        <f t="shared" si="10"/>
        <v>4.4044551348110202E-2</v>
      </c>
      <c r="T16" s="37">
        <f t="shared" si="11"/>
        <v>4.3134301755114894E-2</v>
      </c>
      <c r="U16" s="19">
        <f t="shared" si="12"/>
        <v>4.3579820717919902E-2</v>
      </c>
      <c r="W16" s="103">
        <f t="shared" si="2"/>
        <v>-5.0227914723865515E-2</v>
      </c>
      <c r="X16" s="104">
        <f t="shared" si="3"/>
        <v>4.4551896280500825E-2</v>
      </c>
    </row>
    <row r="17" spans="1:24" ht="20.25" customHeight="1" x14ac:dyDescent="0.25">
      <c r="A17" s="24"/>
      <c r="B17" t="s">
        <v>12</v>
      </c>
      <c r="C17" s="10">
        <v>3400350</v>
      </c>
      <c r="D17" s="35">
        <v>3567078</v>
      </c>
      <c r="E17" s="35">
        <v>3607751</v>
      </c>
      <c r="F17" s="35">
        <v>6477360</v>
      </c>
      <c r="G17" s="35">
        <v>6887825</v>
      </c>
      <c r="H17" s="35">
        <v>6921481</v>
      </c>
      <c r="I17" s="12">
        <v>6181625</v>
      </c>
      <c r="J17" s="10">
        <v>1649159</v>
      </c>
      <c r="K17" s="162">
        <v>1357567</v>
      </c>
      <c r="M17" s="96">
        <f t="shared" si="4"/>
        <v>4.0384446006660184E-2</v>
      </c>
      <c r="N17" s="18">
        <f t="shared" si="5"/>
        <v>4.2134954493118014E-2</v>
      </c>
      <c r="O17" s="18">
        <f t="shared" si="6"/>
        <v>4.1915400657908081E-2</v>
      </c>
      <c r="P17" s="37">
        <f t="shared" si="7"/>
        <v>7.1306535814868358E-2</v>
      </c>
      <c r="Q17" s="37">
        <f t="shared" si="8"/>
        <v>7.2858141266914894E-2</v>
      </c>
      <c r="R17" s="37">
        <f t="shared" si="9"/>
        <v>6.9155021334754818E-2</v>
      </c>
      <c r="S17" s="19">
        <f t="shared" si="10"/>
        <v>6.5229189940225668E-2</v>
      </c>
      <c r="T17" s="37">
        <f t="shared" si="11"/>
        <v>7.4285394084308634E-2</v>
      </c>
      <c r="U17" s="19">
        <f t="shared" si="12"/>
        <v>6.5049721409267278E-2</v>
      </c>
      <c r="W17" s="103">
        <f t="shared" si="2"/>
        <v>-0.17681254506084618</v>
      </c>
      <c r="X17" s="104">
        <f t="shared" si="3"/>
        <v>-0.92356726750413565</v>
      </c>
    </row>
    <row r="18" spans="1:24" ht="20.100000000000001" customHeight="1" x14ac:dyDescent="0.25">
      <c r="A18" s="24"/>
      <c r="B18" t="s">
        <v>11</v>
      </c>
      <c r="C18" s="10">
        <v>12390972</v>
      </c>
      <c r="D18" s="35">
        <v>13197036</v>
      </c>
      <c r="E18" s="35">
        <v>15907244</v>
      </c>
      <c r="F18" s="35">
        <v>17610905</v>
      </c>
      <c r="G18" s="35">
        <v>19064159</v>
      </c>
      <c r="H18" s="35">
        <v>20499399</v>
      </c>
      <c r="I18" s="12">
        <v>18972825</v>
      </c>
      <c r="J18" s="10">
        <v>4510609</v>
      </c>
      <c r="K18" s="162">
        <v>4548786</v>
      </c>
      <c r="M18" s="96">
        <f t="shared" si="4"/>
        <v>0.14716206852354555</v>
      </c>
      <c r="N18" s="18">
        <f t="shared" si="5"/>
        <v>0.15588571691004238</v>
      </c>
      <c r="O18" s="18">
        <f t="shared" si="6"/>
        <v>0.18481278381548627</v>
      </c>
      <c r="P18" s="37">
        <f t="shared" si="7"/>
        <v>0.19387105674452929</v>
      </c>
      <c r="Q18" s="37">
        <f t="shared" si="8"/>
        <v>0.20165715440751281</v>
      </c>
      <c r="R18" s="37">
        <f t="shared" si="9"/>
        <v>0.20481691348927372</v>
      </c>
      <c r="S18" s="19">
        <f t="shared" si="10"/>
        <v>0.20020334550019811</v>
      </c>
      <c r="T18" s="37">
        <f t="shared" si="11"/>
        <v>0.20317772096276301</v>
      </c>
      <c r="U18" s="19">
        <f t="shared" si="12"/>
        <v>0.21796144282409285</v>
      </c>
      <c r="W18" s="103">
        <f t="shared" si="2"/>
        <v>8.46382384285581E-3</v>
      </c>
      <c r="X18" s="104">
        <f t="shared" si="3"/>
        <v>1.4783721861329839</v>
      </c>
    </row>
    <row r="19" spans="1:24" ht="20.100000000000001" customHeight="1" x14ac:dyDescent="0.25">
      <c r="A19" s="24"/>
      <c r="B19" t="s">
        <v>6</v>
      </c>
      <c r="C19" s="10">
        <v>37960402</v>
      </c>
      <c r="D19" s="35">
        <v>34839265</v>
      </c>
      <c r="E19" s="35">
        <v>32218645</v>
      </c>
      <c r="F19" s="35">
        <v>32597080</v>
      </c>
      <c r="G19" s="35">
        <v>32595947</v>
      </c>
      <c r="H19" s="35">
        <v>34541798</v>
      </c>
      <c r="I19" s="12">
        <v>32721150</v>
      </c>
      <c r="J19" s="10">
        <v>8162308</v>
      </c>
      <c r="K19" s="162">
        <v>7650880</v>
      </c>
      <c r="M19" s="96">
        <f t="shared" si="4"/>
        <v>0.45083882687373805</v>
      </c>
      <c r="N19" s="18">
        <f t="shared" si="5"/>
        <v>0.41152754308952011</v>
      </c>
      <c r="O19" s="18">
        <f t="shared" si="6"/>
        <v>0.37432112521898186</v>
      </c>
      <c r="P19" s="37">
        <f t="shared" si="7"/>
        <v>0.35884756327888662</v>
      </c>
      <c r="Q19" s="37">
        <f t="shared" si="8"/>
        <v>0.34479390972547513</v>
      </c>
      <c r="R19" s="37">
        <f t="shared" si="9"/>
        <v>0.3451196033956882</v>
      </c>
      <c r="S19" s="19">
        <f t="shared" si="10"/>
        <v>0.34527718980245731</v>
      </c>
      <c r="T19" s="37">
        <f t="shared" si="11"/>
        <v>0.36766634776725898</v>
      </c>
      <c r="U19" s="19">
        <f t="shared" si="12"/>
        <v>0.36660261521953236</v>
      </c>
      <c r="W19" s="103">
        <f t="shared" si="2"/>
        <v>-6.2657277818969834E-2</v>
      </c>
      <c r="X19" s="104">
        <f t="shared" si="3"/>
        <v>-0.10637325477266257</v>
      </c>
    </row>
    <row r="20" spans="1:24" ht="20.100000000000001" customHeight="1" thickBot="1" x14ac:dyDescent="0.3">
      <c r="A20" s="24"/>
      <c r="B20" t="s">
        <v>7</v>
      </c>
      <c r="C20" s="32">
        <v>92214</v>
      </c>
      <c r="D20" s="44">
        <v>102073</v>
      </c>
      <c r="E20" s="44">
        <v>98187</v>
      </c>
      <c r="F20" s="35">
        <v>103230</v>
      </c>
      <c r="G20" s="35">
        <v>95779</v>
      </c>
      <c r="H20" s="35">
        <v>114500</v>
      </c>
      <c r="I20" s="12">
        <v>136220</v>
      </c>
      <c r="J20" s="10">
        <v>22754</v>
      </c>
      <c r="K20" s="162">
        <v>24216</v>
      </c>
      <c r="M20" s="96">
        <f t="shared" si="4"/>
        <v>1.095184702768292E-3</v>
      </c>
      <c r="N20" s="18">
        <f t="shared" si="5"/>
        <v>1.2057042795184279E-3</v>
      </c>
      <c r="O20" s="18">
        <f t="shared" si="6"/>
        <v>1.1407515220418539E-3</v>
      </c>
      <c r="P20" s="37">
        <f t="shared" si="7"/>
        <v>1.1364157144529345E-3</v>
      </c>
      <c r="Q20" s="37">
        <f t="shared" si="8"/>
        <v>1.0131325799368947E-3</v>
      </c>
      <c r="R20" s="37">
        <f t="shared" si="9"/>
        <v>1.1440109339069815E-3</v>
      </c>
      <c r="S20" s="19">
        <f t="shared" si="10"/>
        <v>1.4374084894598978E-3</v>
      </c>
      <c r="T20" s="37">
        <f t="shared" si="11"/>
        <v>1.0249405042172153E-3</v>
      </c>
      <c r="U20" s="19">
        <f t="shared" si="12"/>
        <v>1.160343506911126E-3</v>
      </c>
      <c r="W20" s="105">
        <f t="shared" si="2"/>
        <v>6.4252439131581254E-2</v>
      </c>
      <c r="X20" s="106">
        <f t="shared" si="3"/>
        <v>1.3540300269391072E-2</v>
      </c>
    </row>
    <row r="21" spans="1:24" ht="20.100000000000001" customHeight="1" thickBot="1" x14ac:dyDescent="0.3">
      <c r="A21" s="5" t="s">
        <v>46</v>
      </c>
      <c r="B21" s="6"/>
      <c r="C21" s="13">
        <f t="shared" ref="C21:H21" si="13">C22+C23</f>
        <v>99111299</v>
      </c>
      <c r="D21" s="36">
        <f t="shared" si="13"/>
        <v>102528037</v>
      </c>
      <c r="E21" s="36">
        <f t="shared" si="13"/>
        <v>96652690</v>
      </c>
      <c r="F21" s="36">
        <f t="shared" si="13"/>
        <v>98257557</v>
      </c>
      <c r="G21" s="36">
        <f t="shared" si="13"/>
        <v>108015903</v>
      </c>
      <c r="H21" s="36">
        <f t="shared" si="13"/>
        <v>109018970</v>
      </c>
      <c r="I21" s="15">
        <f t="shared" ref="I21:K21" si="14">I22+I23</f>
        <v>100918888</v>
      </c>
      <c r="J21" s="13">
        <f t="shared" si="14"/>
        <v>25124644</v>
      </c>
      <c r="K21" s="161">
        <f t="shared" si="14"/>
        <v>23264891</v>
      </c>
      <c r="M21" s="20">
        <f>C21/C24</f>
        <v>0.54067355389517568</v>
      </c>
      <c r="N21" s="21">
        <f>D21/D24</f>
        <v>0.54773217788782036</v>
      </c>
      <c r="O21" s="21">
        <f>E21/E24</f>
        <v>0.52895194971132997</v>
      </c>
      <c r="P21" s="263">
        <f>F21/F24</f>
        <v>0.51961788742905624</v>
      </c>
      <c r="Q21" s="263">
        <f>G21/G24</f>
        <v>0.53327128845471461</v>
      </c>
      <c r="R21" s="263">
        <f>H21/H24</f>
        <v>0.52135887664627123</v>
      </c>
      <c r="S21" s="22">
        <f>I21/I24</f>
        <v>0.51571674839766801</v>
      </c>
      <c r="T21" s="27">
        <f>J21/J24</f>
        <v>0.53089628797760979</v>
      </c>
      <c r="U21" s="22">
        <f>K21/K24</f>
        <v>0.52713529141881577</v>
      </c>
      <c r="W21" s="64">
        <f t="shared" si="2"/>
        <v>-7.4021068716436336E-2</v>
      </c>
      <c r="X21" s="101">
        <f t="shared" si="3"/>
        <v>-0.37609965587940275</v>
      </c>
    </row>
    <row r="22" spans="1:24" ht="20.100000000000001" customHeight="1" x14ac:dyDescent="0.25">
      <c r="A22" s="24"/>
      <c r="B22" t="s">
        <v>4</v>
      </c>
      <c r="C22" s="10">
        <v>2685611</v>
      </c>
      <c r="D22" s="35">
        <v>2953141</v>
      </c>
      <c r="E22" s="35">
        <v>4472943</v>
      </c>
      <c r="F22" s="35">
        <v>8047396</v>
      </c>
      <c r="G22" s="35">
        <v>8157392</v>
      </c>
      <c r="H22" s="35">
        <v>9161084</v>
      </c>
      <c r="I22" s="12">
        <v>9115185</v>
      </c>
      <c r="J22" s="10">
        <v>2209949</v>
      </c>
      <c r="K22" s="162">
        <v>2308445</v>
      </c>
      <c r="M22" s="96">
        <f>C22/C21</f>
        <v>2.7096920604380334E-2</v>
      </c>
      <c r="N22" s="37">
        <f>D22/D21</f>
        <v>2.8803253104319162E-2</v>
      </c>
      <c r="O22" s="37">
        <f>E22/E21</f>
        <v>4.627851537292961E-2</v>
      </c>
      <c r="P22" s="37">
        <f>F22/F21</f>
        <v>8.1901038919581517E-2</v>
      </c>
      <c r="Q22" s="37">
        <f>G22/G21</f>
        <v>7.5520287045140008E-2</v>
      </c>
      <c r="R22" s="37">
        <f>H22/H21</f>
        <v>8.4032017547037915E-2</v>
      </c>
      <c r="S22" s="19">
        <f>I22/I21</f>
        <v>9.0321892964179307E-2</v>
      </c>
      <c r="T22" s="37">
        <f>J22/J21</f>
        <v>8.7959415464752458E-2</v>
      </c>
      <c r="U22" s="19">
        <f>K22/K21</f>
        <v>9.9224406424255326E-2</v>
      </c>
      <c r="W22" s="107">
        <f t="shared" si="2"/>
        <v>4.456935431541633E-2</v>
      </c>
      <c r="X22" s="108">
        <f t="shared" si="3"/>
        <v>1.1264990959502867</v>
      </c>
    </row>
    <row r="23" spans="1:24" ht="20.100000000000001" customHeight="1" thickBot="1" x14ac:dyDescent="0.3">
      <c r="A23" s="24"/>
      <c r="B23" t="s">
        <v>3</v>
      </c>
      <c r="C23" s="32">
        <v>96425688</v>
      </c>
      <c r="D23" s="35">
        <v>99574896</v>
      </c>
      <c r="E23" s="35">
        <v>92179747</v>
      </c>
      <c r="F23" s="35">
        <v>90210161</v>
      </c>
      <c r="G23" s="35">
        <v>99858511</v>
      </c>
      <c r="H23" s="35">
        <v>99857886</v>
      </c>
      <c r="I23" s="43">
        <v>91803703</v>
      </c>
      <c r="J23" s="10">
        <v>22914695</v>
      </c>
      <c r="K23" s="162">
        <v>20956446</v>
      </c>
      <c r="M23" s="96">
        <f>C23/C21</f>
        <v>0.97290307939561971</v>
      </c>
      <c r="N23" s="37">
        <f>D23/D21</f>
        <v>0.97119674689568081</v>
      </c>
      <c r="O23" s="37">
        <f>E23/E21</f>
        <v>0.9537214846270704</v>
      </c>
      <c r="P23" s="37">
        <f>F23/F21</f>
        <v>0.91809896108041844</v>
      </c>
      <c r="Q23" s="37">
        <f>G23/G21</f>
        <v>0.92447971295485998</v>
      </c>
      <c r="R23" s="37">
        <f>H23/H21</f>
        <v>0.91596798245296207</v>
      </c>
      <c r="S23" s="94">
        <f>I23/I21</f>
        <v>0.90967810703582064</v>
      </c>
      <c r="T23" s="179">
        <f>J23/J21</f>
        <v>0.9120405845352475</v>
      </c>
      <c r="U23" s="94">
        <f>K23/K21</f>
        <v>0.90077559357574466</v>
      </c>
      <c r="W23" s="109">
        <f t="shared" si="2"/>
        <v>-8.5458217968862341E-2</v>
      </c>
      <c r="X23" s="106">
        <f t="shared" si="3"/>
        <v>-1.1264990959502841</v>
      </c>
    </row>
    <row r="24" spans="1:24" ht="20.100000000000001" customHeight="1" thickBot="1" x14ac:dyDescent="0.3">
      <c r="A24" s="74" t="s">
        <v>5</v>
      </c>
      <c r="B24" s="100"/>
      <c r="C24" s="83">
        <f t="shared" ref="C24:H24" si="15">C7+C21</f>
        <v>183310795</v>
      </c>
      <c r="D24" s="84">
        <f t="shared" si="15"/>
        <v>187186441</v>
      </c>
      <c r="E24" s="84">
        <f t="shared" si="15"/>
        <v>182724896</v>
      </c>
      <c r="F24" s="84">
        <f t="shared" si="15"/>
        <v>189095794</v>
      </c>
      <c r="G24" s="84">
        <f t="shared" si="15"/>
        <v>202553382</v>
      </c>
      <c r="H24" s="84">
        <f t="shared" si="15"/>
        <v>209105426</v>
      </c>
      <c r="I24" s="168">
        <f t="shared" ref="I24:K24" si="16">I7+I21</f>
        <v>195686660</v>
      </c>
      <c r="J24" s="171">
        <f t="shared" si="16"/>
        <v>47324957</v>
      </c>
      <c r="K24" s="170">
        <f t="shared" si="16"/>
        <v>44134573</v>
      </c>
      <c r="M24" s="89">
        <f>M7+M21</f>
        <v>1</v>
      </c>
      <c r="N24" s="85">
        <f>N7+N21</f>
        <v>1</v>
      </c>
      <c r="O24" s="85">
        <f>O7+O21</f>
        <v>1</v>
      </c>
      <c r="P24" s="85">
        <f>P7+P21</f>
        <v>1</v>
      </c>
      <c r="Q24" s="85">
        <f>Q7+Q21</f>
        <v>1</v>
      </c>
      <c r="R24" s="85">
        <f>R7+R21</f>
        <v>1</v>
      </c>
      <c r="S24" s="175">
        <f t="shared" ref="S24:U24" si="17">S7+S21</f>
        <v>1</v>
      </c>
      <c r="T24" s="182">
        <f t="shared" si="17"/>
        <v>1</v>
      </c>
      <c r="U24" s="85">
        <f t="shared" si="17"/>
        <v>1</v>
      </c>
      <c r="W24" s="93">
        <f t="shared" si="2"/>
        <v>-6.7414408849859067E-2</v>
      </c>
      <c r="X24" s="86">
        <f t="shared" si="3"/>
        <v>0</v>
      </c>
    </row>
    <row r="27" spans="1:24" x14ac:dyDescent="0.25">
      <c r="A27" s="1" t="s">
        <v>23</v>
      </c>
      <c r="M27" s="1" t="s">
        <v>25</v>
      </c>
      <c r="W27" s="1" t="str">
        <f>W3</f>
        <v>VARIAÇÃO (JAN-MAR)</v>
      </c>
    </row>
    <row r="28" spans="1:24" ht="15" customHeight="1" thickBot="1" x14ac:dyDescent="0.3"/>
    <row r="29" spans="1:24" ht="24" customHeight="1" x14ac:dyDescent="0.25">
      <c r="A29" s="395" t="s">
        <v>36</v>
      </c>
      <c r="B29" s="415"/>
      <c r="C29" s="397">
        <v>2016</v>
      </c>
      <c r="D29" s="392">
        <v>2017</v>
      </c>
      <c r="E29" s="392">
        <v>2018</v>
      </c>
      <c r="F29" s="407">
        <v>2019</v>
      </c>
      <c r="G29" s="407">
        <v>2020</v>
      </c>
      <c r="H29" s="392">
        <v>2021</v>
      </c>
      <c r="I29" s="412">
        <v>2022</v>
      </c>
      <c r="J29" s="403" t="str">
        <f>J5</f>
        <v>janeiro - março</v>
      </c>
      <c r="K29" s="404"/>
      <c r="M29" s="405">
        <v>2016</v>
      </c>
      <c r="N29" s="392">
        <v>2017</v>
      </c>
      <c r="O29" s="392">
        <v>2018</v>
      </c>
      <c r="P29" s="392">
        <v>2019</v>
      </c>
      <c r="Q29" s="392">
        <v>2020</v>
      </c>
      <c r="R29" s="392">
        <v>2021</v>
      </c>
      <c r="S29" s="412">
        <v>2022</v>
      </c>
      <c r="T29" s="403" t="str">
        <f>J5</f>
        <v>janeiro - março</v>
      </c>
      <c r="U29" s="404"/>
      <c r="W29" s="409" t="s">
        <v>91</v>
      </c>
      <c r="X29" s="410"/>
    </row>
    <row r="30" spans="1:24" ht="20.25" customHeight="1" thickBot="1" x14ac:dyDescent="0.3">
      <c r="A30" s="416"/>
      <c r="B30" s="417"/>
      <c r="C30" s="411"/>
      <c r="D30" s="394"/>
      <c r="E30" s="394"/>
      <c r="F30" s="414"/>
      <c r="G30" s="414"/>
      <c r="H30" s="393"/>
      <c r="I30" s="413"/>
      <c r="J30" s="167">
        <v>2022</v>
      </c>
      <c r="K30" s="169">
        <v>2023</v>
      </c>
      <c r="M30" s="418"/>
      <c r="N30" s="394"/>
      <c r="O30" s="394"/>
      <c r="P30" s="394"/>
      <c r="Q30" s="394"/>
      <c r="R30" s="394"/>
      <c r="S30" s="419"/>
      <c r="T30" s="167">
        <v>2022</v>
      </c>
      <c r="U30" s="169">
        <v>2023</v>
      </c>
      <c r="W30" s="91" t="s">
        <v>1</v>
      </c>
      <c r="X30" s="75" t="s">
        <v>38</v>
      </c>
    </row>
    <row r="31" spans="1:24" ht="20.100000000000001" customHeight="1" thickBot="1" x14ac:dyDescent="0.3">
      <c r="A31" s="3" t="s">
        <v>2</v>
      </c>
      <c r="B31" s="4"/>
      <c r="C31" s="8">
        <f t="shared" ref="C31:I31" si="18">SUM(C32:C44)</f>
        <v>270476629</v>
      </c>
      <c r="D31" s="9">
        <f t="shared" si="18"/>
        <v>289277021</v>
      </c>
      <c r="E31" s="9">
        <f t="shared" si="18"/>
        <v>309420015</v>
      </c>
      <c r="F31" s="9">
        <f t="shared" si="18"/>
        <v>332265767</v>
      </c>
      <c r="G31" s="9">
        <f t="shared" si="18"/>
        <v>352509064</v>
      </c>
      <c r="H31" s="9">
        <f t="shared" si="18"/>
        <v>392287856</v>
      </c>
      <c r="I31" s="110">
        <f t="shared" si="18"/>
        <v>392456703</v>
      </c>
      <c r="J31" s="181">
        <f t="shared" ref="J31:K31" si="19">SUM(J32:J44)</f>
        <v>88062502</v>
      </c>
      <c r="K31" s="180">
        <f t="shared" si="19"/>
        <v>86999809</v>
      </c>
      <c r="M31" s="64">
        <f>C31/C48</f>
        <v>0.70079004231888764</v>
      </c>
      <c r="N31" s="16">
        <f>D31/D48</f>
        <v>0.7026480236771504</v>
      </c>
      <c r="O31" s="16">
        <f>E31/E48</f>
        <v>0.70460612492200081</v>
      </c>
      <c r="P31" s="16">
        <f>F31/F48</f>
        <v>0.71688663372773664</v>
      </c>
      <c r="Q31" s="16">
        <f>G31/G48</f>
        <v>0.70947542866484981</v>
      </c>
      <c r="R31" s="16">
        <f t="shared" ref="R31" si="20">H31/H48</f>
        <v>0.72898191259422485</v>
      </c>
      <c r="S31" s="17">
        <f>I31/I48</f>
        <v>0.73253203418745239</v>
      </c>
      <c r="T31" s="7">
        <f>J31/J48</f>
        <v>0.72572383271078966</v>
      </c>
      <c r="U31" s="17">
        <f>K31/K48</f>
        <v>0.72489602281091148</v>
      </c>
      <c r="W31" s="102">
        <f>(K31-J31)/J31</f>
        <v>-1.2067485886331051E-2</v>
      </c>
      <c r="X31" s="101">
        <f>(U31-T31)*100</f>
        <v>-8.2780989987818465E-2</v>
      </c>
    </row>
    <row r="32" spans="1:24" ht="20.100000000000001" customHeight="1" x14ac:dyDescent="0.25">
      <c r="A32" s="24"/>
      <c r="B32" t="s">
        <v>10</v>
      </c>
      <c r="C32" s="10">
        <v>43263427</v>
      </c>
      <c r="D32" s="35">
        <v>45322865</v>
      </c>
      <c r="E32" s="35">
        <v>48266368</v>
      </c>
      <c r="F32" s="35">
        <v>50700344</v>
      </c>
      <c r="G32" s="35">
        <v>53931412</v>
      </c>
      <c r="H32" s="35">
        <v>56337681</v>
      </c>
      <c r="I32" s="12">
        <v>56586341</v>
      </c>
      <c r="J32" s="10">
        <v>9662484</v>
      </c>
      <c r="K32" s="162">
        <v>9364379</v>
      </c>
      <c r="M32" s="96">
        <f>C32/$C$31</f>
        <v>0.15995255176002657</v>
      </c>
      <c r="N32" s="18">
        <f>D32/$D$31</f>
        <v>0.1566763403581925</v>
      </c>
      <c r="O32" s="18">
        <f>E32/$E$31</f>
        <v>0.15598980563684609</v>
      </c>
      <c r="P32" s="37">
        <f>F32/$F$31</f>
        <v>0.15258973097881612</v>
      </c>
      <c r="Q32" s="37">
        <f>G32/$G$31</f>
        <v>0.15299297949399679</v>
      </c>
      <c r="R32" s="37">
        <f>H32/$H$31</f>
        <v>0.1436131150590601</v>
      </c>
      <c r="S32" s="19">
        <f>I32/$I$31</f>
        <v>0.14418492681471667</v>
      </c>
      <c r="T32" s="37">
        <f>J32/$J$31</f>
        <v>0.10972302376782345</v>
      </c>
      <c r="U32" s="19">
        <f>K32/$K$31</f>
        <v>0.10763677653591171</v>
      </c>
      <c r="W32" s="103">
        <f t="shared" ref="W32:W48" si="21">(K32-J32)/J32</f>
        <v>-3.0851797529496554E-2</v>
      </c>
      <c r="X32" s="104">
        <f t="shared" ref="X32:X48" si="22">(U32-T32)*100</f>
        <v>-0.20862472319117392</v>
      </c>
    </row>
    <row r="33" spans="1:24" ht="20.100000000000001" customHeight="1" x14ac:dyDescent="0.25">
      <c r="A33" s="24"/>
      <c r="B33" t="s">
        <v>18</v>
      </c>
      <c r="C33" s="10">
        <v>534724</v>
      </c>
      <c r="D33" s="35">
        <v>727328</v>
      </c>
      <c r="E33" s="35">
        <v>627880</v>
      </c>
      <c r="F33" s="35">
        <v>660848</v>
      </c>
      <c r="G33" s="35">
        <v>732632</v>
      </c>
      <c r="H33" s="35">
        <v>965487</v>
      </c>
      <c r="I33" s="12">
        <v>1024898</v>
      </c>
      <c r="J33" s="10">
        <v>235103</v>
      </c>
      <c r="K33" s="162">
        <v>234999</v>
      </c>
      <c r="M33" s="96">
        <f t="shared" ref="M33:M44" si="23">C33/$C$31</f>
        <v>1.976969329945324E-3</v>
      </c>
      <c r="N33" s="18">
        <f t="shared" ref="N33:N44" si="24">D33/$D$31</f>
        <v>2.5142958036753287E-3</v>
      </c>
      <c r="O33" s="18">
        <f t="shared" ref="O33:O44" si="25">E33/$E$31</f>
        <v>2.0292158540552072E-3</v>
      </c>
      <c r="P33" s="37">
        <f t="shared" ref="P33:P44" si="26">F33/$F$31</f>
        <v>1.9889138925347069E-3</v>
      </c>
      <c r="Q33" s="37">
        <f t="shared" ref="Q33:Q44" si="27">G33/$G$31</f>
        <v>2.0783352112614048E-3</v>
      </c>
      <c r="R33" s="37">
        <f t="shared" ref="R33:R44" si="28">H33/$H$31</f>
        <v>2.4611697385809464E-3</v>
      </c>
      <c r="S33" s="19">
        <f t="shared" ref="S33:S44" si="29">I33/$I$31</f>
        <v>2.6114931715155339E-3</v>
      </c>
      <c r="T33" s="37">
        <f t="shared" ref="T33:T44" si="30">J33/$J$31</f>
        <v>2.6697288251019712E-3</v>
      </c>
      <c r="U33" s="19">
        <f t="shared" ref="U33:U44" si="31">K33/$K$31</f>
        <v>2.7011438611319249E-3</v>
      </c>
      <c r="W33" s="103">
        <f t="shared" si="21"/>
        <v>-4.4235930634658002E-4</v>
      </c>
      <c r="X33" s="104">
        <f t="shared" si="22"/>
        <v>3.1415036029953675E-3</v>
      </c>
    </row>
    <row r="34" spans="1:24" ht="20.100000000000001" customHeight="1" x14ac:dyDescent="0.25">
      <c r="A34" s="24"/>
      <c r="B34" t="s">
        <v>15</v>
      </c>
      <c r="C34" s="10">
        <v>38185533</v>
      </c>
      <c r="D34" s="35">
        <v>43987043</v>
      </c>
      <c r="E34" s="35">
        <v>47167068</v>
      </c>
      <c r="F34" s="35">
        <v>49268564</v>
      </c>
      <c r="G34" s="35">
        <v>57661665</v>
      </c>
      <c r="H34" s="35">
        <v>68982199</v>
      </c>
      <c r="I34" s="12">
        <v>71325866</v>
      </c>
      <c r="J34" s="10">
        <v>16144266</v>
      </c>
      <c r="K34" s="162">
        <v>16373864</v>
      </c>
      <c r="M34" s="96">
        <f t="shared" si="23"/>
        <v>0.14117867832492101</v>
      </c>
      <c r="N34" s="18">
        <f t="shared" si="24"/>
        <v>0.15205854529316382</v>
      </c>
      <c r="O34" s="18">
        <f t="shared" si="25"/>
        <v>0.15243702964722564</v>
      </c>
      <c r="P34" s="37">
        <f t="shared" si="26"/>
        <v>0.14828059009762506</v>
      </c>
      <c r="Q34" s="37">
        <f t="shared" si="27"/>
        <v>0.16357498540803478</v>
      </c>
      <c r="R34" s="37">
        <f t="shared" si="28"/>
        <v>0.17584586916195541</v>
      </c>
      <c r="S34" s="19">
        <f t="shared" si="29"/>
        <v>0.18174199970283092</v>
      </c>
      <c r="T34" s="37">
        <f t="shared" si="30"/>
        <v>0.18332735992443186</v>
      </c>
      <c r="U34" s="19">
        <f t="shared" si="31"/>
        <v>0.18820574652066191</v>
      </c>
      <c r="W34" s="103">
        <f t="shared" si="21"/>
        <v>1.4221643771231222E-2</v>
      </c>
      <c r="X34" s="104">
        <f t="shared" si="22"/>
        <v>0.48783865962300499</v>
      </c>
    </row>
    <row r="35" spans="1:24" ht="20.100000000000001" customHeight="1" x14ac:dyDescent="0.25">
      <c r="A35" s="24"/>
      <c r="B35" t="s">
        <v>8</v>
      </c>
      <c r="C35" s="10">
        <v>126076</v>
      </c>
      <c r="D35" s="35">
        <v>91732</v>
      </c>
      <c r="E35" s="35">
        <v>249211</v>
      </c>
      <c r="F35" s="35">
        <v>342501</v>
      </c>
      <c r="G35" s="35">
        <v>108524</v>
      </c>
      <c r="H35" s="35"/>
      <c r="I35" s="12"/>
      <c r="J35" s="10"/>
      <c r="K35" s="162"/>
      <c r="M35" s="96">
        <f t="shared" si="23"/>
        <v>4.6612530060776526E-4</v>
      </c>
      <c r="N35" s="18">
        <f t="shared" si="24"/>
        <v>3.1710780096840115E-4</v>
      </c>
      <c r="O35" s="18">
        <f t="shared" si="25"/>
        <v>8.0541331497253009E-4</v>
      </c>
      <c r="P35" s="37">
        <f t="shared" si="26"/>
        <v>1.0308043560804145E-3</v>
      </c>
      <c r="Q35" s="37">
        <f t="shared" si="27"/>
        <v>3.0786158735481478E-4</v>
      </c>
      <c r="R35" s="37">
        <f t="shared" si="28"/>
        <v>0</v>
      </c>
      <c r="S35" s="19">
        <f t="shared" si="29"/>
        <v>0</v>
      </c>
      <c r="T35" s="37">
        <f t="shared" si="30"/>
        <v>0</v>
      </c>
      <c r="U35" s="19">
        <f t="shared" si="31"/>
        <v>0</v>
      </c>
      <c r="W35" s="103"/>
      <c r="X35" s="104">
        <f t="shared" si="22"/>
        <v>0</v>
      </c>
    </row>
    <row r="36" spans="1:24" ht="20.100000000000001" customHeight="1" x14ac:dyDescent="0.25">
      <c r="A36" s="24"/>
      <c r="B36" t="s">
        <v>16</v>
      </c>
      <c r="C36" s="10">
        <v>41727</v>
      </c>
      <c r="D36" s="35">
        <v>51471</v>
      </c>
      <c r="E36" s="35">
        <v>46466</v>
      </c>
      <c r="F36" s="35">
        <v>41389</v>
      </c>
      <c r="G36" s="35">
        <v>39464</v>
      </c>
      <c r="H36" s="35">
        <v>45091</v>
      </c>
      <c r="I36" s="12">
        <v>41138</v>
      </c>
      <c r="J36" s="10">
        <v>8285</v>
      </c>
      <c r="K36" s="162">
        <v>8220</v>
      </c>
      <c r="M36" s="96">
        <f t="shared" si="23"/>
        <v>1.5427210903312463E-4</v>
      </c>
      <c r="N36" s="18">
        <f t="shared" si="24"/>
        <v>1.7792979138844215E-4</v>
      </c>
      <c r="O36" s="18">
        <f t="shared" si="25"/>
        <v>1.5017128093669055E-4</v>
      </c>
      <c r="P36" s="37">
        <f t="shared" si="26"/>
        <v>1.2456594723464243E-4</v>
      </c>
      <c r="Q36" s="37">
        <f t="shared" si="27"/>
        <v>1.1195173126101517E-4</v>
      </c>
      <c r="R36" s="37">
        <f t="shared" si="28"/>
        <v>1.1494365504906173E-4</v>
      </c>
      <c r="S36" s="19">
        <f t="shared" si="29"/>
        <v>1.0482175405728768E-4</v>
      </c>
      <c r="T36" s="37">
        <f t="shared" si="30"/>
        <v>9.4080906309021287E-5</v>
      </c>
      <c r="U36" s="19">
        <f t="shared" si="31"/>
        <v>9.4482966048810521E-5</v>
      </c>
      <c r="W36" s="103">
        <f t="shared" si="21"/>
        <v>-7.8455039227519618E-3</v>
      </c>
      <c r="X36" s="104">
        <f t="shared" si="22"/>
        <v>4.0205973978923364E-5</v>
      </c>
    </row>
    <row r="37" spans="1:24" ht="20.100000000000001" customHeight="1" x14ac:dyDescent="0.25">
      <c r="A37" s="24"/>
      <c r="B37" t="s">
        <v>13</v>
      </c>
      <c r="C37" s="10">
        <v>2266260</v>
      </c>
      <c r="D37" s="35">
        <v>1874529</v>
      </c>
      <c r="E37" s="35">
        <v>2247676</v>
      </c>
      <c r="F37" s="35">
        <v>2123665</v>
      </c>
      <c r="G37" s="35">
        <v>1635486</v>
      </c>
      <c r="H37" s="35">
        <v>1544064</v>
      </c>
      <c r="I37" s="12">
        <v>1506365</v>
      </c>
      <c r="J37" s="10">
        <v>324007</v>
      </c>
      <c r="K37" s="162">
        <v>421530</v>
      </c>
      <c r="M37" s="96">
        <f t="shared" si="23"/>
        <v>8.3787645844994613E-3</v>
      </c>
      <c r="N37" s="18">
        <f t="shared" si="24"/>
        <v>6.4800480643777093E-3</v>
      </c>
      <c r="O37" s="18">
        <f t="shared" si="25"/>
        <v>7.2641583964760652E-3</v>
      </c>
      <c r="P37" s="37">
        <f t="shared" si="26"/>
        <v>6.3914649383666417E-3</v>
      </c>
      <c r="Q37" s="37">
        <f t="shared" si="27"/>
        <v>4.6395572966033008E-3</v>
      </c>
      <c r="R37" s="37">
        <f t="shared" si="28"/>
        <v>3.9360484307217501E-3</v>
      </c>
      <c r="S37" s="19">
        <f t="shared" si="29"/>
        <v>3.8382960170768188E-3</v>
      </c>
      <c r="T37" s="37">
        <f t="shared" si="30"/>
        <v>3.679284515445632E-3</v>
      </c>
      <c r="U37" s="19">
        <f t="shared" si="31"/>
        <v>4.8451830509191121E-3</v>
      </c>
      <c r="W37" s="103">
        <f t="shared" si="21"/>
        <v>0.30099041070100335</v>
      </c>
      <c r="X37" s="104">
        <f t="shared" si="22"/>
        <v>0.11658985354734801</v>
      </c>
    </row>
    <row r="38" spans="1:24" ht="20.100000000000001" customHeight="1" x14ac:dyDescent="0.25">
      <c r="A38" s="24"/>
      <c r="B38" t="s">
        <v>17</v>
      </c>
      <c r="C38" s="10">
        <v>11166139</v>
      </c>
      <c r="D38" s="35">
        <v>13434809</v>
      </c>
      <c r="E38" s="35">
        <v>14245400</v>
      </c>
      <c r="F38" s="35">
        <v>14754407</v>
      </c>
      <c r="G38" s="35">
        <v>15038996</v>
      </c>
      <c r="H38" s="35">
        <v>16119859</v>
      </c>
      <c r="I38" s="12">
        <v>16407855</v>
      </c>
      <c r="J38" s="10">
        <v>3934082</v>
      </c>
      <c r="K38" s="162">
        <v>3403860</v>
      </c>
      <c r="M38" s="96">
        <f t="shared" si="23"/>
        <v>4.1283193454766103E-2</v>
      </c>
      <c r="N38" s="18">
        <f t="shared" si="24"/>
        <v>4.6442710705320765E-2</v>
      </c>
      <c r="O38" s="18">
        <f t="shared" si="25"/>
        <v>4.6039038554115515E-2</v>
      </c>
      <c r="P38" s="37">
        <f t="shared" si="26"/>
        <v>4.440543825268644E-2</v>
      </c>
      <c r="Q38" s="37">
        <f t="shared" si="27"/>
        <v>4.2662721432887754E-2</v>
      </c>
      <c r="R38" s="37">
        <f t="shared" si="28"/>
        <v>4.1091914402774682E-2</v>
      </c>
      <c r="S38" s="19">
        <f t="shared" si="29"/>
        <v>4.1808064111469645E-2</v>
      </c>
      <c r="T38" s="37">
        <f t="shared" si="30"/>
        <v>4.4673747743392528E-2</v>
      </c>
      <c r="U38" s="19">
        <f t="shared" si="31"/>
        <v>3.9124913481131895E-2</v>
      </c>
      <c r="W38" s="103">
        <f t="shared" si="21"/>
        <v>-0.13477655015833426</v>
      </c>
      <c r="X38" s="104">
        <f t="shared" si="22"/>
        <v>-0.55488342622606324</v>
      </c>
    </row>
    <row r="39" spans="1:24" ht="20.100000000000001" customHeight="1" x14ac:dyDescent="0.25">
      <c r="A39" s="24"/>
      <c r="B39" t="s">
        <v>86</v>
      </c>
      <c r="C39" s="10">
        <v>927790</v>
      </c>
      <c r="D39" s="35">
        <v>956013</v>
      </c>
      <c r="E39" s="35">
        <v>984175</v>
      </c>
      <c r="F39" s="35">
        <v>1170391</v>
      </c>
      <c r="G39" s="35">
        <v>1563634</v>
      </c>
      <c r="H39" s="35">
        <v>2282245</v>
      </c>
      <c r="I39" s="12">
        <v>2494874</v>
      </c>
      <c r="J39" s="10">
        <v>585186</v>
      </c>
      <c r="K39" s="162">
        <v>702819</v>
      </c>
      <c r="M39" s="96">
        <f t="shared" si="23"/>
        <v>3.4302039456429339E-3</v>
      </c>
      <c r="N39" s="18">
        <f t="shared" si="24"/>
        <v>3.3048356094623915E-3</v>
      </c>
      <c r="O39" s="18">
        <f t="shared" si="25"/>
        <v>3.1807089143861622E-3</v>
      </c>
      <c r="P39" s="37">
        <f t="shared" si="26"/>
        <v>3.5224543610597116E-3</v>
      </c>
      <c r="Q39" s="37">
        <f t="shared" si="27"/>
        <v>4.4357270767936907E-3</v>
      </c>
      <c r="R39" s="37">
        <f t="shared" si="28"/>
        <v>5.8177814201824281E-3</v>
      </c>
      <c r="S39" s="19">
        <f t="shared" si="29"/>
        <v>6.3570681324303943E-3</v>
      </c>
      <c r="T39" s="37">
        <f t="shared" si="30"/>
        <v>6.6451212117502635E-3</v>
      </c>
      <c r="U39" s="19">
        <f t="shared" si="31"/>
        <v>8.0783970456762728E-3</v>
      </c>
      <c r="W39" s="103">
        <f t="shared" si="21"/>
        <v>0.20101813782284608</v>
      </c>
      <c r="X39" s="104">
        <f t="shared" si="22"/>
        <v>0.14332758339260093</v>
      </c>
    </row>
    <row r="40" spans="1:24" ht="20.100000000000001" customHeight="1" x14ac:dyDescent="0.25">
      <c r="A40" s="24"/>
      <c r="B40" t="s">
        <v>9</v>
      </c>
      <c r="C40" s="10">
        <v>8870855</v>
      </c>
      <c r="D40" s="35">
        <v>11864125</v>
      </c>
      <c r="E40" s="35">
        <v>14902935</v>
      </c>
      <c r="F40" s="35">
        <v>14980316</v>
      </c>
      <c r="G40" s="35">
        <v>14734420</v>
      </c>
      <c r="H40" s="35">
        <v>15896024</v>
      </c>
      <c r="I40" s="12">
        <v>15566531</v>
      </c>
      <c r="J40" s="10">
        <v>3487227</v>
      </c>
      <c r="K40" s="162">
        <v>3459003</v>
      </c>
      <c r="M40" s="96">
        <f t="shared" si="23"/>
        <v>3.2797122001990052E-2</v>
      </c>
      <c r="N40" s="18">
        <f t="shared" si="24"/>
        <v>4.1013022600229279E-2</v>
      </c>
      <c r="O40" s="18">
        <f t="shared" si="25"/>
        <v>4.8164095008527488E-2</v>
      </c>
      <c r="P40" s="37">
        <f t="shared" si="26"/>
        <v>4.5085342782243347E-2</v>
      </c>
      <c r="Q40" s="37">
        <f t="shared" si="27"/>
        <v>4.1798698259855244E-2</v>
      </c>
      <c r="R40" s="37">
        <f t="shared" si="28"/>
        <v>4.0521325748100648E-2</v>
      </c>
      <c r="S40" s="19">
        <f t="shared" si="29"/>
        <v>3.966432699711081E-2</v>
      </c>
      <c r="T40" s="37">
        <f t="shared" si="30"/>
        <v>3.9599454033227448E-2</v>
      </c>
      <c r="U40" s="19">
        <f t="shared" si="31"/>
        <v>3.975874245884839E-2</v>
      </c>
      <c r="W40" s="103">
        <f t="shared" si="21"/>
        <v>-8.0935367843848419E-3</v>
      </c>
      <c r="X40" s="104">
        <f t="shared" si="22"/>
        <v>1.5928842562094175E-2</v>
      </c>
    </row>
    <row r="41" spans="1:24" ht="20.100000000000001" customHeight="1" x14ac:dyDescent="0.25">
      <c r="A41" s="24"/>
      <c r="B41" t="s">
        <v>12</v>
      </c>
      <c r="C41" s="10">
        <v>8796971</v>
      </c>
      <c r="D41" s="35">
        <v>9487411</v>
      </c>
      <c r="E41" s="35">
        <v>10258864</v>
      </c>
      <c r="F41" s="35">
        <v>15573842</v>
      </c>
      <c r="G41" s="35">
        <v>16798411</v>
      </c>
      <c r="H41" s="35">
        <v>17477331</v>
      </c>
      <c r="I41" s="12">
        <v>16724958</v>
      </c>
      <c r="J41" s="10">
        <v>4070632</v>
      </c>
      <c r="K41" s="162">
        <v>3782675</v>
      </c>
      <c r="M41" s="96">
        <f t="shared" si="23"/>
        <v>3.2523959768812408E-2</v>
      </c>
      <c r="N41" s="18">
        <f t="shared" si="24"/>
        <v>3.2796974219393663E-2</v>
      </c>
      <c r="O41" s="18">
        <f t="shared" si="25"/>
        <v>3.3155140271064885E-2</v>
      </c>
      <c r="P41" s="37">
        <f t="shared" si="26"/>
        <v>4.6871641760193733E-2</v>
      </c>
      <c r="Q41" s="37">
        <f t="shared" si="27"/>
        <v>4.7653841320800763E-2</v>
      </c>
      <c r="R41" s="37">
        <f t="shared" si="28"/>
        <v>4.4552312116437273E-2</v>
      </c>
      <c r="S41" s="19">
        <f t="shared" si="29"/>
        <v>4.2616058974536103E-2</v>
      </c>
      <c r="T41" s="37">
        <f t="shared" si="30"/>
        <v>4.6224350972903311E-2</v>
      </c>
      <c r="U41" s="19">
        <f t="shared" si="31"/>
        <v>4.3479118442662328E-2</v>
      </c>
      <c r="W41" s="103">
        <f t="shared" si="21"/>
        <v>-7.074012094436441E-2</v>
      </c>
      <c r="X41" s="104">
        <f t="shared" si="22"/>
        <v>-0.2745232530240983</v>
      </c>
    </row>
    <row r="42" spans="1:24" ht="20.100000000000001" customHeight="1" x14ac:dyDescent="0.25">
      <c r="A42" s="24"/>
      <c r="B42" t="s">
        <v>11</v>
      </c>
      <c r="C42" s="10">
        <v>33521945</v>
      </c>
      <c r="D42" s="35">
        <v>37719984</v>
      </c>
      <c r="E42" s="35">
        <v>47541365</v>
      </c>
      <c r="F42" s="35">
        <v>52891733</v>
      </c>
      <c r="G42" s="35">
        <v>57835644</v>
      </c>
      <c r="H42" s="35">
        <v>65675359</v>
      </c>
      <c r="I42" s="12">
        <v>66320749</v>
      </c>
      <c r="J42" s="10">
        <v>15246395</v>
      </c>
      <c r="K42" s="162">
        <v>15597470</v>
      </c>
      <c r="M42" s="96">
        <f t="shared" si="23"/>
        <v>0.12393656754720941</v>
      </c>
      <c r="N42" s="18">
        <f t="shared" si="24"/>
        <v>0.13039398660013166</v>
      </c>
      <c r="O42" s="18">
        <f t="shared" si="25"/>
        <v>0.15364670252504511</v>
      </c>
      <c r="P42" s="37">
        <f t="shared" si="26"/>
        <v>0.1591850207066321</v>
      </c>
      <c r="Q42" s="37">
        <f t="shared" si="27"/>
        <v>0.16406853016409245</v>
      </c>
      <c r="R42" s="37">
        <f t="shared" si="28"/>
        <v>0.16741624293360741</v>
      </c>
      <c r="S42" s="19">
        <f t="shared" si="29"/>
        <v>0.16898870243018885</v>
      </c>
      <c r="T42" s="37">
        <f t="shared" si="30"/>
        <v>0.1731315219728824</v>
      </c>
      <c r="U42" s="19">
        <f t="shared" si="31"/>
        <v>0.17928165796318013</v>
      </c>
      <c r="W42" s="103">
        <f t="shared" si="21"/>
        <v>2.3026754849261089E-2</v>
      </c>
      <c r="X42" s="104">
        <f t="shared" si="22"/>
        <v>0.61501359902977337</v>
      </c>
    </row>
    <row r="43" spans="1:24" ht="20.100000000000001" customHeight="1" x14ac:dyDescent="0.25">
      <c r="A43" s="24"/>
      <c r="B43" t="s">
        <v>6</v>
      </c>
      <c r="C43" s="10">
        <v>122245353</v>
      </c>
      <c r="D43" s="35">
        <v>123110540</v>
      </c>
      <c r="E43" s="35">
        <v>122250676</v>
      </c>
      <c r="F43" s="35">
        <v>129038329</v>
      </c>
      <c r="G43" s="35">
        <v>131789209</v>
      </c>
      <c r="H43" s="35">
        <v>146183151</v>
      </c>
      <c r="I43" s="12">
        <v>143466672</v>
      </c>
      <c r="J43" s="10">
        <v>34217282</v>
      </c>
      <c r="K43" s="162">
        <v>33478976</v>
      </c>
      <c r="M43" s="96">
        <f t="shared" si="23"/>
        <v>0.45196272022452633</v>
      </c>
      <c r="N43" s="18">
        <f t="shared" si="24"/>
        <v>0.42558008781485618</v>
      </c>
      <c r="O43" s="18">
        <f t="shared" si="25"/>
        <v>0.39509621250583937</v>
      </c>
      <c r="P43" s="37">
        <f t="shared" si="26"/>
        <v>0.38835878328687407</v>
      </c>
      <c r="Q43" s="37">
        <f t="shared" si="27"/>
        <v>0.37386048320164611</v>
      </c>
      <c r="R43" s="37">
        <f t="shared" si="28"/>
        <v>0.37264256021221315</v>
      </c>
      <c r="S43" s="19">
        <f t="shared" si="29"/>
        <v>0.36556050872190099</v>
      </c>
      <c r="T43" s="37">
        <f t="shared" si="30"/>
        <v>0.38855677754874601</v>
      </c>
      <c r="U43" s="19">
        <f t="shared" si="31"/>
        <v>0.38481666091933603</v>
      </c>
      <c r="W43" s="103">
        <f t="shared" si="21"/>
        <v>-2.1576991416208922E-2</v>
      </c>
      <c r="X43" s="104">
        <f t="shared" si="22"/>
        <v>-0.37401166294099841</v>
      </c>
    </row>
    <row r="44" spans="1:24" ht="20.100000000000001" customHeight="1" thickBot="1" x14ac:dyDescent="0.3">
      <c r="A44" s="24"/>
      <c r="B44" t="s">
        <v>7</v>
      </c>
      <c r="C44" s="32">
        <v>529829</v>
      </c>
      <c r="D44" s="44">
        <v>649171</v>
      </c>
      <c r="E44" s="44">
        <v>631931</v>
      </c>
      <c r="F44" s="35">
        <v>719438</v>
      </c>
      <c r="G44" s="35">
        <v>639567</v>
      </c>
      <c r="H44" s="35">
        <v>779365</v>
      </c>
      <c r="I44" s="12">
        <v>990456</v>
      </c>
      <c r="J44" s="10">
        <v>147553</v>
      </c>
      <c r="K44" s="162">
        <v>172014</v>
      </c>
      <c r="M44" s="96">
        <f t="shared" si="23"/>
        <v>1.9588716480195413E-3</v>
      </c>
      <c r="N44" s="18">
        <f t="shared" si="24"/>
        <v>2.244115338839859E-3</v>
      </c>
      <c r="O44" s="18">
        <f t="shared" si="25"/>
        <v>2.0423080905092711E-3</v>
      </c>
      <c r="P44" s="37">
        <f t="shared" si="26"/>
        <v>2.165248639652968E-3</v>
      </c>
      <c r="Q44" s="37">
        <f t="shared" si="27"/>
        <v>1.8143278154118612E-3</v>
      </c>
      <c r="R44" s="37">
        <f t="shared" si="28"/>
        <v>1.9867171213171584E-3</v>
      </c>
      <c r="S44" s="19">
        <f t="shared" si="29"/>
        <v>2.5237331721660009E-3</v>
      </c>
      <c r="T44" s="37">
        <f t="shared" si="30"/>
        <v>1.6755485779861216E-3</v>
      </c>
      <c r="U44" s="19">
        <f t="shared" si="31"/>
        <v>1.9771767544914955E-3</v>
      </c>
      <c r="W44" s="105">
        <f t="shared" si="21"/>
        <v>0.16577772054787093</v>
      </c>
      <c r="X44" s="106">
        <f t="shared" si="22"/>
        <v>3.0162817650537386E-2</v>
      </c>
    </row>
    <row r="45" spans="1:24" ht="20.100000000000001" customHeight="1" thickBot="1" x14ac:dyDescent="0.3">
      <c r="A45" s="5" t="s">
        <v>46</v>
      </c>
      <c r="B45" s="6"/>
      <c r="C45" s="13">
        <f t="shared" ref="C45:I45" si="32">C46+C47</f>
        <v>115482949</v>
      </c>
      <c r="D45" s="36">
        <f t="shared" si="32"/>
        <v>122418467</v>
      </c>
      <c r="E45" s="36">
        <f t="shared" si="32"/>
        <v>129718965</v>
      </c>
      <c r="F45" s="36">
        <f t="shared" si="32"/>
        <v>131218627</v>
      </c>
      <c r="G45" s="36">
        <f t="shared" si="32"/>
        <v>144349671</v>
      </c>
      <c r="H45" s="36">
        <f t="shared" si="32"/>
        <v>145843268</v>
      </c>
      <c r="I45" s="15">
        <f t="shared" si="32"/>
        <v>143296936</v>
      </c>
      <c r="J45" s="13">
        <f t="shared" ref="J45:K45" si="33">J46+J47</f>
        <v>33281869</v>
      </c>
      <c r="K45" s="161">
        <f t="shared" si="33"/>
        <v>33017140</v>
      </c>
      <c r="M45" s="20">
        <f>C45/C48</f>
        <v>0.29920995768111242</v>
      </c>
      <c r="N45" s="21">
        <f>D45/D48</f>
        <v>0.2973519763228496</v>
      </c>
      <c r="O45" s="21">
        <f>E45/E48</f>
        <v>0.29539387507799925</v>
      </c>
      <c r="P45" s="21">
        <f>F45/F48</f>
        <v>0.2831133662722633</v>
      </c>
      <c r="Q45" s="21">
        <f>G45/G48</f>
        <v>0.29052457133515019</v>
      </c>
      <c r="R45" s="21">
        <f t="shared" ref="R45" si="34">H45/H48</f>
        <v>0.2710180874057751</v>
      </c>
      <c r="S45" s="22">
        <f>I45/I48</f>
        <v>0.26746796581254767</v>
      </c>
      <c r="T45" s="27">
        <f>J45/J48</f>
        <v>0.27427616728921028</v>
      </c>
      <c r="U45" s="22">
        <f>K45/K48</f>
        <v>0.27510397718908852</v>
      </c>
      <c r="W45" s="64">
        <f t="shared" si="21"/>
        <v>-7.9541506518158583E-3</v>
      </c>
      <c r="X45" s="101">
        <f t="shared" si="22"/>
        <v>8.2780989987824016E-2</v>
      </c>
    </row>
    <row r="46" spans="1:24" ht="20.100000000000001" customHeight="1" x14ac:dyDescent="0.25">
      <c r="A46" s="24"/>
      <c r="B46" t="s">
        <v>4</v>
      </c>
      <c r="C46" s="10">
        <v>3409468</v>
      </c>
      <c r="D46" s="35">
        <v>3495523</v>
      </c>
      <c r="E46" s="35">
        <v>5128843</v>
      </c>
      <c r="F46" s="35">
        <v>8773672</v>
      </c>
      <c r="G46" s="35">
        <v>8237104</v>
      </c>
      <c r="H46" s="35">
        <v>9390617</v>
      </c>
      <c r="I46" s="12">
        <v>10580088</v>
      </c>
      <c r="J46" s="10">
        <v>2284386</v>
      </c>
      <c r="K46" s="162">
        <v>2637652</v>
      </c>
      <c r="M46" s="96">
        <f>C46/C45</f>
        <v>2.9523561958917414E-2</v>
      </c>
      <c r="N46" s="37">
        <f>D46/D45</f>
        <v>2.8553886400162157E-2</v>
      </c>
      <c r="O46" s="37">
        <f>E46/E45</f>
        <v>3.9538112256754437E-2</v>
      </c>
      <c r="P46" s="37">
        <f>F46/F45</f>
        <v>6.6863007185710005E-2</v>
      </c>
      <c r="Q46" s="37">
        <f>G46/G45</f>
        <v>5.7063545368246801E-2</v>
      </c>
      <c r="R46" s="37">
        <f>H46/H45</f>
        <v>6.4388415926061121E-2</v>
      </c>
      <c r="S46" s="19">
        <f>I46/I45</f>
        <v>7.3833316296448931E-2</v>
      </c>
      <c r="T46" s="37">
        <f>J46/J45</f>
        <v>6.8637551575003189E-2</v>
      </c>
      <c r="U46" s="19">
        <f>K46/K45</f>
        <v>7.9887355476579741E-2</v>
      </c>
      <c r="W46" s="107">
        <f t="shared" si="21"/>
        <v>0.1546437423447701</v>
      </c>
      <c r="X46" s="108">
        <f t="shared" si="22"/>
        <v>1.1249803901576552</v>
      </c>
    </row>
    <row r="47" spans="1:24" ht="20.100000000000001" customHeight="1" thickBot="1" x14ac:dyDescent="0.3">
      <c r="A47" s="24"/>
      <c r="B47" t="s">
        <v>3</v>
      </c>
      <c r="C47" s="32">
        <v>112073481</v>
      </c>
      <c r="D47" s="35">
        <v>118922944</v>
      </c>
      <c r="E47" s="35">
        <v>124590122</v>
      </c>
      <c r="F47" s="35">
        <v>122444955</v>
      </c>
      <c r="G47" s="35">
        <v>136112567</v>
      </c>
      <c r="H47" s="35">
        <v>136452651</v>
      </c>
      <c r="I47" s="43">
        <v>132716848</v>
      </c>
      <c r="J47" s="10">
        <v>30997483</v>
      </c>
      <c r="K47" s="162">
        <v>30379488</v>
      </c>
      <c r="M47" s="96">
        <f>C47/C45</f>
        <v>0.97047643804108263</v>
      </c>
      <c r="N47" s="37">
        <f>D47/D45</f>
        <v>0.97144611359983779</v>
      </c>
      <c r="O47" s="37">
        <f>E47/E45</f>
        <v>0.96046188774324559</v>
      </c>
      <c r="P47" s="37">
        <f>F47/F45</f>
        <v>0.93313699281428997</v>
      </c>
      <c r="Q47" s="37">
        <f>G47/G45</f>
        <v>0.94293645463175324</v>
      </c>
      <c r="R47" s="37">
        <f>H47/H45</f>
        <v>0.93561158407393885</v>
      </c>
      <c r="S47" s="94">
        <f>I47/I45</f>
        <v>0.92616668370355104</v>
      </c>
      <c r="T47" s="179">
        <f>J47/J45</f>
        <v>0.93136244842499682</v>
      </c>
      <c r="U47" s="94">
        <f>K47/K45</f>
        <v>0.92011264452342023</v>
      </c>
      <c r="W47" s="109">
        <f t="shared" si="21"/>
        <v>-1.9936941331655862E-2</v>
      </c>
      <c r="X47" s="106">
        <f t="shared" si="22"/>
        <v>-1.1249803901576594</v>
      </c>
    </row>
    <row r="48" spans="1:24" ht="20.100000000000001" customHeight="1" thickBot="1" x14ac:dyDescent="0.3">
      <c r="A48" s="74" t="s">
        <v>5</v>
      </c>
      <c r="B48" s="100"/>
      <c r="C48" s="83">
        <f t="shared" ref="C48:H48" si="35">C31+C45</f>
        <v>385959578</v>
      </c>
      <c r="D48" s="84">
        <f t="shared" si="35"/>
        <v>411695488</v>
      </c>
      <c r="E48" s="84">
        <f t="shared" si="35"/>
        <v>439138980</v>
      </c>
      <c r="F48" s="84">
        <f t="shared" si="35"/>
        <v>463484394</v>
      </c>
      <c r="G48" s="84">
        <f t="shared" si="35"/>
        <v>496858735</v>
      </c>
      <c r="H48" s="84">
        <f t="shared" si="35"/>
        <v>538131124</v>
      </c>
      <c r="I48" s="168">
        <f t="shared" ref="I48:K48" si="36">I31+I45</f>
        <v>535753639</v>
      </c>
      <c r="J48" s="171">
        <f t="shared" si="36"/>
        <v>121344371</v>
      </c>
      <c r="K48" s="170">
        <f t="shared" si="36"/>
        <v>120016949</v>
      </c>
      <c r="M48" s="89">
        <f>M31+M45</f>
        <v>1</v>
      </c>
      <c r="N48" s="85">
        <f>N31+N45</f>
        <v>1</v>
      </c>
      <c r="O48" s="85">
        <f>O31+O45</f>
        <v>1</v>
      </c>
      <c r="P48" s="85">
        <f t="shared" ref="P48:R48" si="37">P31+P45</f>
        <v>1</v>
      </c>
      <c r="Q48" s="85">
        <f t="shared" si="37"/>
        <v>1</v>
      </c>
      <c r="R48" s="85">
        <f t="shared" si="37"/>
        <v>1</v>
      </c>
      <c r="S48" s="175">
        <f t="shared" ref="S48:U48" si="38">S31+S45</f>
        <v>1</v>
      </c>
      <c r="T48" s="182">
        <f t="shared" si="38"/>
        <v>1</v>
      </c>
      <c r="U48" s="85">
        <f t="shared" si="38"/>
        <v>1</v>
      </c>
      <c r="W48" s="93">
        <f t="shared" si="21"/>
        <v>-1.0939296063432559E-2</v>
      </c>
      <c r="X48" s="86">
        <f t="shared" si="22"/>
        <v>0</v>
      </c>
    </row>
    <row r="49" spans="1:13" ht="15" customHeight="1" x14ac:dyDescent="0.25"/>
    <row r="50" spans="1:13" ht="15" customHeight="1" x14ac:dyDescent="0.25"/>
    <row r="51" spans="1:13" ht="15" customHeight="1" x14ac:dyDescent="0.25">
      <c r="A51" s="1" t="s">
        <v>27</v>
      </c>
      <c r="M51" s="1" t="str">
        <f>W27</f>
        <v>VARIAÇÃO (JAN-MAR)</v>
      </c>
    </row>
    <row r="52" spans="1:13" ht="15" customHeight="1" thickBot="1" x14ac:dyDescent="0.3"/>
    <row r="53" spans="1:13" ht="24" customHeight="1" x14ac:dyDescent="0.25">
      <c r="A53" s="395" t="s">
        <v>36</v>
      </c>
      <c r="B53" s="415"/>
      <c r="C53" s="397">
        <v>2016</v>
      </c>
      <c r="D53" s="392">
        <v>2017</v>
      </c>
      <c r="E53" s="392">
        <v>2018</v>
      </c>
      <c r="F53" s="392">
        <v>2019</v>
      </c>
      <c r="G53" s="392">
        <v>2020</v>
      </c>
      <c r="H53" s="392">
        <v>2021</v>
      </c>
      <c r="I53" s="412">
        <v>2022</v>
      </c>
      <c r="J53" s="403" t="str">
        <f>J5</f>
        <v>janeiro - março</v>
      </c>
      <c r="K53" s="404"/>
      <c r="M53" s="399" t="s">
        <v>94</v>
      </c>
    </row>
    <row r="54" spans="1:13" ht="20.100000000000001" customHeight="1" thickBot="1" x14ac:dyDescent="0.3">
      <c r="A54" s="416"/>
      <c r="B54" s="417"/>
      <c r="C54" s="411">
        <v>2016</v>
      </c>
      <c r="D54" s="394">
        <v>2017</v>
      </c>
      <c r="E54" s="394">
        <v>2018</v>
      </c>
      <c r="F54" s="394"/>
      <c r="G54" s="394"/>
      <c r="H54" s="393"/>
      <c r="I54" s="413"/>
      <c r="J54" s="167">
        <v>2022</v>
      </c>
      <c r="K54" s="169">
        <v>2023</v>
      </c>
      <c r="M54" s="400"/>
    </row>
    <row r="55" spans="1:13" ht="20.100000000000001" customHeight="1" thickBot="1" x14ac:dyDescent="0.3">
      <c r="A55" s="3" t="s">
        <v>2</v>
      </c>
      <c r="B55" s="4"/>
      <c r="C55" s="111">
        <f>C31/C7</f>
        <v>3.2123307365165226</v>
      </c>
      <c r="D55" s="112">
        <f t="shared" ref="D55:I55" si="39">D31/D7</f>
        <v>3.4169911944004991</v>
      </c>
      <c r="E55" s="112">
        <f t="shared" si="39"/>
        <v>3.594888865750693</v>
      </c>
      <c r="F55" s="112">
        <f t="shared" ref="F55:H55" si="40">F31/F7</f>
        <v>3.6577742806699343</v>
      </c>
      <c r="G55" s="112">
        <f t="shared" si="40"/>
        <v>3.728775801182513</v>
      </c>
      <c r="H55" s="112">
        <f t="shared" si="40"/>
        <v>3.9194899257897591</v>
      </c>
      <c r="I55" s="116">
        <f t="shared" si="39"/>
        <v>4.1412464883103928</v>
      </c>
      <c r="J55" s="183">
        <f t="shared" ref="J55:K55" si="41">J31/J7</f>
        <v>3.96672344214246</v>
      </c>
      <c r="K55" s="184">
        <f t="shared" si="41"/>
        <v>4.1687175204682081</v>
      </c>
      <c r="M55" s="23">
        <f>(K55-J55)/J55</f>
        <v>5.0922148032747513E-2</v>
      </c>
    </row>
    <row r="56" spans="1:13" ht="20.100000000000001" customHeight="1" x14ac:dyDescent="0.25">
      <c r="A56" s="24"/>
      <c r="B56" t="s">
        <v>10</v>
      </c>
      <c r="C56" s="117">
        <f t="shared" ref="C56:I71" si="42">C32/C8</f>
        <v>3.1072184101681737</v>
      </c>
      <c r="D56" s="118">
        <f t="shared" si="42"/>
        <v>3.1804030646425181</v>
      </c>
      <c r="E56" s="118">
        <f t="shared" si="42"/>
        <v>3.2743204425841306</v>
      </c>
      <c r="F56" s="118">
        <f t="shared" ref="F56:H56" si="43">F32/F8</f>
        <v>3.2864474761518645</v>
      </c>
      <c r="G56" s="118">
        <f t="shared" si="43"/>
        <v>3.2671922631423351</v>
      </c>
      <c r="H56" s="118">
        <f t="shared" si="43"/>
        <v>3.3283182598736643</v>
      </c>
      <c r="I56" s="119">
        <f t="shared" si="42"/>
        <v>3.5140433269380109</v>
      </c>
      <c r="J56" s="117">
        <f t="shared" ref="J56:K56" si="44">J32/J8</f>
        <v>3.2710218299810592</v>
      </c>
      <c r="K56" s="185">
        <f t="shared" si="44"/>
        <v>3.5628288416138609</v>
      </c>
      <c r="M56" s="244">
        <f t="shared" ref="M56:M72" si="45">(K56-J56)/J56</f>
        <v>8.9209741420310684E-2</v>
      </c>
    </row>
    <row r="57" spans="1:13" ht="20.100000000000001" customHeight="1" x14ac:dyDescent="0.25">
      <c r="A57" s="24"/>
      <c r="B57" t="s">
        <v>18</v>
      </c>
      <c r="C57" s="117">
        <f t="shared" si="42"/>
        <v>3.0683299669482187</v>
      </c>
      <c r="D57" s="118">
        <f t="shared" si="42"/>
        <v>3.4523042163670796</v>
      </c>
      <c r="E57" s="118">
        <f t="shared" si="42"/>
        <v>4.9327896800144559</v>
      </c>
      <c r="F57" s="118">
        <f t="shared" ref="F57:H57" si="46">F33/F9</f>
        <v>5.4892722757062522</v>
      </c>
      <c r="G57" s="118">
        <f t="shared" si="46"/>
        <v>6.0537592649209637</v>
      </c>
      <c r="H57" s="118">
        <f t="shared" si="46"/>
        <v>6.8455806236617081</v>
      </c>
      <c r="I57" s="119">
        <f t="shared" si="42"/>
        <v>8.1720527847546141</v>
      </c>
      <c r="J57" s="117">
        <f t="shared" ref="J57:K57" si="47">J33/J9</f>
        <v>7.9593405105288104</v>
      </c>
      <c r="K57" s="185">
        <f t="shared" si="47"/>
        <v>8.9800527341510943</v>
      </c>
      <c r="M57" s="30">
        <f t="shared" si="45"/>
        <v>0.12824080365352641</v>
      </c>
    </row>
    <row r="58" spans="1:13" ht="20.100000000000001" customHeight="1" x14ac:dyDescent="0.25">
      <c r="A58" s="24"/>
      <c r="B58" t="s">
        <v>15</v>
      </c>
      <c r="C58" s="117">
        <f t="shared" si="42"/>
        <v>4.6082630427651941</v>
      </c>
      <c r="D58" s="118">
        <f t="shared" si="42"/>
        <v>4.758014830125072</v>
      </c>
      <c r="E58" s="118">
        <f t="shared" si="42"/>
        <v>5.2158887373037963</v>
      </c>
      <c r="F58" s="118">
        <f t="shared" ref="F58:H58" si="48">F34/F10</f>
        <v>5.8826120227282956</v>
      </c>
      <c r="G58" s="118">
        <f t="shared" si="48"/>
        <v>5.924750748432853</v>
      </c>
      <c r="H58" s="118">
        <f t="shared" si="48"/>
        <v>6.1938970060852334</v>
      </c>
      <c r="I58" s="119">
        <f t="shared" si="42"/>
        <v>6.4560967668676321</v>
      </c>
      <c r="J58" s="117">
        <f t="shared" ref="J58:K58" si="49">J34/J10</f>
        <v>6.214696838348174</v>
      </c>
      <c r="K58" s="185">
        <f t="shared" si="49"/>
        <v>6.3325322527124452</v>
      </c>
      <c r="M58" s="30">
        <f t="shared" si="45"/>
        <v>1.8960766297908611E-2</v>
      </c>
    </row>
    <row r="59" spans="1:13" ht="20.100000000000001" customHeight="1" x14ac:dyDescent="0.25">
      <c r="A59" s="24"/>
      <c r="B59" t="s">
        <v>8</v>
      </c>
      <c r="C59" s="117">
        <f t="shared" si="42"/>
        <v>1.8313554028732042</v>
      </c>
      <c r="D59" s="118">
        <f t="shared" si="42"/>
        <v>2.1490453320838703</v>
      </c>
      <c r="E59" s="118">
        <f t="shared" si="42"/>
        <v>1.8330268616317045</v>
      </c>
      <c r="F59" s="118">
        <f t="shared" ref="F59:H59" si="50">F35/F11</f>
        <v>1.8614387112903401</v>
      </c>
      <c r="G59" s="118">
        <f t="shared" si="50"/>
        <v>2.0368236331900675</v>
      </c>
      <c r="H59" s="118"/>
      <c r="I59" s="119"/>
      <c r="J59" s="117"/>
      <c r="K59" s="185"/>
      <c r="M59" s="30"/>
    </row>
    <row r="60" spans="1:13" ht="20.100000000000001" customHeight="1" x14ac:dyDescent="0.25">
      <c r="A60" s="24"/>
      <c r="B60" t="s">
        <v>16</v>
      </c>
      <c r="C60" s="117">
        <f t="shared" si="42"/>
        <v>3.4174447174447176</v>
      </c>
      <c r="D60" s="118">
        <f t="shared" si="42"/>
        <v>3.5232390991854334</v>
      </c>
      <c r="E60" s="118">
        <f t="shared" si="42"/>
        <v>3.3732123411978221</v>
      </c>
      <c r="F60" s="118">
        <f t="shared" ref="F60:H60" si="51">F36/F12</f>
        <v>4.1576092415871422</v>
      </c>
      <c r="G60" s="118">
        <f t="shared" si="51"/>
        <v>4.3125341492733034</v>
      </c>
      <c r="H60" s="118">
        <f t="shared" si="51"/>
        <v>4.0231084939329049</v>
      </c>
      <c r="I60" s="119">
        <f t="shared" si="42"/>
        <v>4.4964476992020987</v>
      </c>
      <c r="J60" s="117">
        <f t="shared" ref="J60:K60" si="52">J36/J12</f>
        <v>4.178013111447302</v>
      </c>
      <c r="K60" s="185">
        <f t="shared" si="52"/>
        <v>6.250950570342205</v>
      </c>
      <c r="M60" s="30">
        <f t="shared" si="45"/>
        <v>0.49615389028226825</v>
      </c>
    </row>
    <row r="61" spans="1:13" ht="20.100000000000001" customHeight="1" x14ac:dyDescent="0.25">
      <c r="A61" s="24"/>
      <c r="B61" t="s">
        <v>13</v>
      </c>
      <c r="C61" s="117">
        <f t="shared" si="42"/>
        <v>2.1756047266454122</v>
      </c>
      <c r="D61" s="118">
        <f t="shared" si="42"/>
        <v>2.6124092046803837</v>
      </c>
      <c r="E61" s="118">
        <f t="shared" si="42"/>
        <v>2.3239647922346882</v>
      </c>
      <c r="F61" s="118">
        <f t="shared" ref="F61:H61" si="53">F37/F13</f>
        <v>2.6343167682601587</v>
      </c>
      <c r="G61" s="118">
        <f t="shared" si="53"/>
        <v>3.4169438408825004</v>
      </c>
      <c r="H61" s="118">
        <f t="shared" si="53"/>
        <v>4.4149541795931206</v>
      </c>
      <c r="I61" s="119">
        <f t="shared" si="42"/>
        <v>4.8279227334933701</v>
      </c>
      <c r="J61" s="117">
        <f t="shared" ref="J61:K61" si="54">J37/J13</f>
        <v>4.4911772451935743</v>
      </c>
      <c r="K61" s="185">
        <f t="shared" si="54"/>
        <v>4.7167890072509175</v>
      </c>
      <c r="M61" s="30">
        <f t="shared" si="45"/>
        <v>5.0234437373584247E-2</v>
      </c>
    </row>
    <row r="62" spans="1:13" ht="20.100000000000001" customHeight="1" x14ac:dyDescent="0.25">
      <c r="A62" s="24"/>
      <c r="B62" t="s">
        <v>17</v>
      </c>
      <c r="C62" s="117">
        <f t="shared" si="42"/>
        <v>3.0944530831492969</v>
      </c>
      <c r="D62" s="118">
        <f t="shared" si="42"/>
        <v>3.0633340492995158</v>
      </c>
      <c r="E62" s="118">
        <f t="shared" si="42"/>
        <v>3.1628049484462837</v>
      </c>
      <c r="F62" s="118">
        <f t="shared" ref="F62:H62" si="55">F38/F14</f>
        <v>3.3549586599272225</v>
      </c>
      <c r="G62" s="118">
        <f t="shared" si="55"/>
        <v>3.5277086706265339</v>
      </c>
      <c r="H62" s="118">
        <f t="shared" si="55"/>
        <v>3.7201652026273089</v>
      </c>
      <c r="I62" s="119">
        <f t="shared" si="42"/>
        <v>3.8222487218485797</v>
      </c>
      <c r="J62" s="117">
        <f t="shared" ref="J62:K62" si="56">J38/J14</f>
        <v>3.6583622149461532</v>
      </c>
      <c r="K62" s="185">
        <f t="shared" si="56"/>
        <v>4.0117481640547199</v>
      </c>
      <c r="M62" s="30">
        <f t="shared" si="45"/>
        <v>9.6596763345306993E-2</v>
      </c>
    </row>
    <row r="63" spans="1:13" ht="20.100000000000001" customHeight="1" x14ac:dyDescent="0.25">
      <c r="A63" s="24"/>
      <c r="B63" t="s">
        <v>86</v>
      </c>
      <c r="C63" s="117">
        <f t="shared" si="42"/>
        <v>3.6242080016250129</v>
      </c>
      <c r="D63" s="118">
        <f t="shared" si="42"/>
        <v>3.8319918871902581</v>
      </c>
      <c r="E63" s="118">
        <f t="shared" si="42"/>
        <v>3.9938925411898385</v>
      </c>
      <c r="F63" s="118">
        <f t="shared" ref="F63:H63" si="57">F39/F15</f>
        <v>3.769083871133954</v>
      </c>
      <c r="G63" s="118">
        <f t="shared" si="57"/>
        <v>3.9081079730067483</v>
      </c>
      <c r="H63" s="118">
        <f t="shared" si="57"/>
        <v>3.7462922746351368</v>
      </c>
      <c r="I63" s="119">
        <f t="shared" si="42"/>
        <v>3.6058094764591622</v>
      </c>
      <c r="J63" s="117">
        <f t="shared" ref="J63:K63" si="58">J39/J15</f>
        <v>3.5012564618035613</v>
      </c>
      <c r="K63" s="185">
        <f t="shared" si="58"/>
        <v>3.5249872104803845</v>
      </c>
      <c r="M63" s="30">
        <f t="shared" si="45"/>
        <v>6.7777807583392757E-3</v>
      </c>
    </row>
    <row r="64" spans="1:13" ht="20.100000000000001" customHeight="1" x14ac:dyDescent="0.25">
      <c r="A64" s="24"/>
      <c r="B64" t="s">
        <v>9</v>
      </c>
      <c r="C64" s="117">
        <f t="shared" si="42"/>
        <v>2.9725197434027817</v>
      </c>
      <c r="D64" s="118">
        <f t="shared" si="42"/>
        <v>3.0922176967130417</v>
      </c>
      <c r="E64" s="118">
        <f t="shared" si="42"/>
        <v>3.3400513414949007</v>
      </c>
      <c r="F64" s="118">
        <f t="shared" ref="F64:H64" si="59">F40/F16</f>
        <v>3.3903876616029951</v>
      </c>
      <c r="G64" s="118">
        <f t="shared" si="59"/>
        <v>3.4035176225303028</v>
      </c>
      <c r="H64" s="118">
        <f t="shared" si="59"/>
        <v>3.5315880702886275</v>
      </c>
      <c r="I64" s="119">
        <f t="shared" si="42"/>
        <v>3.7294001155724814</v>
      </c>
      <c r="J64" s="117">
        <f t="shared" ref="J64:K64" si="60">J40/J16</f>
        <v>3.6416512199833959</v>
      </c>
      <c r="K64" s="185">
        <f t="shared" si="60"/>
        <v>3.8032044085906827</v>
      </c>
      <c r="M64" s="30">
        <f t="shared" si="45"/>
        <v>4.4362619824976905E-2</v>
      </c>
    </row>
    <row r="65" spans="1:40" ht="20.100000000000001" customHeight="1" x14ac:dyDescent="0.25">
      <c r="A65" s="24"/>
      <c r="B65" t="s">
        <v>12</v>
      </c>
      <c r="C65" s="117">
        <f t="shared" si="42"/>
        <v>2.5870780949019956</v>
      </c>
      <c r="D65" s="118">
        <f t="shared" si="42"/>
        <v>2.6597150384712642</v>
      </c>
      <c r="E65" s="118">
        <f t="shared" si="42"/>
        <v>2.8435620972733431</v>
      </c>
      <c r="F65" s="118">
        <f t="shared" ref="F65:H65" si="61">F41/F17</f>
        <v>2.4043502291056851</v>
      </c>
      <c r="G65" s="118">
        <f t="shared" si="61"/>
        <v>2.4388556619832822</v>
      </c>
      <c r="H65" s="118">
        <f t="shared" si="61"/>
        <v>2.5250854549770492</v>
      </c>
      <c r="I65" s="119">
        <f t="shared" si="42"/>
        <v>2.7055924615291285</v>
      </c>
      <c r="J65" s="117">
        <f t="shared" ref="J65:K65" si="62">J41/J17</f>
        <v>2.4683077859684843</v>
      </c>
      <c r="K65" s="185">
        <f t="shared" si="62"/>
        <v>2.7863633986388887</v>
      </c>
      <c r="M65" s="30">
        <f t="shared" si="45"/>
        <v>0.12885573447462495</v>
      </c>
    </row>
    <row r="66" spans="1:40" ht="20.100000000000001" customHeight="1" x14ac:dyDescent="0.25">
      <c r="A66" s="24"/>
      <c r="B66" t="s">
        <v>11</v>
      </c>
      <c r="C66" s="117">
        <f t="shared" si="42"/>
        <v>2.7053523323271169</v>
      </c>
      <c r="D66" s="118">
        <f t="shared" si="42"/>
        <v>2.8582163449429099</v>
      </c>
      <c r="E66" s="118">
        <f t="shared" si="42"/>
        <v>2.9886613293918165</v>
      </c>
      <c r="F66" s="118">
        <f t="shared" ref="F66:H66" si="63">F42/F18</f>
        <v>3.0033512190316172</v>
      </c>
      <c r="G66" s="118">
        <f t="shared" si="63"/>
        <v>3.0337369720846326</v>
      </c>
      <c r="H66" s="118">
        <f t="shared" si="63"/>
        <v>3.2037699739392358</v>
      </c>
      <c r="I66" s="119">
        <f t="shared" si="42"/>
        <v>3.4955653151283479</v>
      </c>
      <c r="J66" s="117">
        <f t="shared" ref="J66:K66" si="64">J42/J18</f>
        <v>3.3801189595462606</v>
      </c>
      <c r="K66" s="185">
        <f t="shared" si="64"/>
        <v>3.4289302684276639</v>
      </c>
      <c r="M66" s="30">
        <f t="shared" si="45"/>
        <v>1.4440707402781942E-2</v>
      </c>
    </row>
    <row r="67" spans="1:40" s="1" customFormat="1" ht="20.100000000000001" customHeight="1" x14ac:dyDescent="0.25">
      <c r="A67" s="24"/>
      <c r="B67" t="s">
        <v>6</v>
      </c>
      <c r="C67" s="117">
        <f t="shared" si="42"/>
        <v>3.2203387361387796</v>
      </c>
      <c r="D67" s="118">
        <f t="shared" si="42"/>
        <v>3.5336721368834847</v>
      </c>
      <c r="E67" s="118">
        <f t="shared" si="42"/>
        <v>3.794407741231824</v>
      </c>
      <c r="F67" s="118">
        <f t="shared" ref="F67:H67" si="65">F43/F19</f>
        <v>3.9585855236113172</v>
      </c>
      <c r="G67" s="118">
        <f t="shared" si="65"/>
        <v>4.0431164340769117</v>
      </c>
      <c r="H67" s="118">
        <f t="shared" si="65"/>
        <v>4.2320654819416177</v>
      </c>
      <c r="I67" s="119">
        <f t="shared" si="42"/>
        <v>4.3845241380574951</v>
      </c>
      <c r="J67" s="117">
        <f t="shared" ref="J67:K67" si="66">J43/J19</f>
        <v>4.1921086535818057</v>
      </c>
      <c r="K67" s="185">
        <f t="shared" si="66"/>
        <v>4.3758333681877115</v>
      </c>
      <c r="L67"/>
      <c r="M67" s="30">
        <f t="shared" si="45"/>
        <v>4.3826324598941015E-2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K67"/>
      <c r="AL67"/>
      <c r="AM67"/>
      <c r="AN67"/>
    </row>
    <row r="68" spans="1:40" ht="20.100000000000001" customHeight="1" thickBot="1" x14ac:dyDescent="0.3">
      <c r="A68" s="24"/>
      <c r="B68" t="s">
        <v>7</v>
      </c>
      <c r="C68" s="121">
        <f t="shared" si="42"/>
        <v>5.7456459973539813</v>
      </c>
      <c r="D68" s="122">
        <f t="shared" si="42"/>
        <v>6.3598698970344749</v>
      </c>
      <c r="E68" s="122">
        <f t="shared" si="42"/>
        <v>6.435994581767444</v>
      </c>
      <c r="F68" s="122">
        <f t="shared" ref="F68:H68" si="67">F44/F20</f>
        <v>6.9692724983047567</v>
      </c>
      <c r="G68" s="122">
        <f t="shared" si="67"/>
        <v>6.6775284770147945</v>
      </c>
      <c r="H68" s="122">
        <f t="shared" si="67"/>
        <v>6.8066812227074234</v>
      </c>
      <c r="I68" s="119">
        <f t="shared" si="42"/>
        <v>7.2710027896050509</v>
      </c>
      <c r="J68" s="117">
        <f t="shared" ref="J68:K68" si="68">J44/J20</f>
        <v>6.484705985760745</v>
      </c>
      <c r="K68" s="185">
        <f t="shared" si="68"/>
        <v>7.1033201189296333</v>
      </c>
      <c r="M68" s="34">
        <f t="shared" si="45"/>
        <v>9.539586444277573E-2</v>
      </c>
    </row>
    <row r="69" spans="1:40" ht="20.100000000000001" customHeight="1" thickBot="1" x14ac:dyDescent="0.3">
      <c r="A69" s="5" t="s">
        <v>46</v>
      </c>
      <c r="B69" s="6"/>
      <c r="C69" s="124">
        <f t="shared" si="42"/>
        <v>1.1651844962701983</v>
      </c>
      <c r="D69" s="125">
        <f t="shared" si="42"/>
        <v>1.1939999104830223</v>
      </c>
      <c r="E69" s="125">
        <f t="shared" si="42"/>
        <v>1.3421143788134609</v>
      </c>
      <c r="F69" s="125">
        <f t="shared" ref="F69:H69" si="69">F45/F21</f>
        <v>1.3354558265681284</v>
      </c>
      <c r="G69" s="125">
        <f t="shared" si="69"/>
        <v>1.3363742466699555</v>
      </c>
      <c r="H69" s="125">
        <f t="shared" si="69"/>
        <v>1.3377788104217092</v>
      </c>
      <c r="I69" s="126">
        <f t="shared" si="42"/>
        <v>1.4199218683424257</v>
      </c>
      <c r="J69" s="124">
        <f t="shared" ref="J69:K69" si="70">J45/J21</f>
        <v>1.3246702719449477</v>
      </c>
      <c r="K69" s="186">
        <f t="shared" si="70"/>
        <v>1.4191830943888797</v>
      </c>
      <c r="M69" s="23">
        <f t="shared" si="45"/>
        <v>7.13481871267206E-2</v>
      </c>
    </row>
    <row r="70" spans="1:40" ht="20.100000000000001" customHeight="1" x14ac:dyDescent="0.25">
      <c r="A70" s="24"/>
      <c r="B70" t="s">
        <v>4</v>
      </c>
      <c r="C70" s="117">
        <f t="shared" si="42"/>
        <v>1.2695315889009986</v>
      </c>
      <c r="D70" s="118">
        <f t="shared" si="42"/>
        <v>1.1836627509489048</v>
      </c>
      <c r="E70" s="118">
        <f t="shared" si="42"/>
        <v>1.1466372363788226</v>
      </c>
      <c r="F70" s="118">
        <f t="shared" ref="F70:H70" si="71">F46/F22</f>
        <v>1.0902498149712032</v>
      </c>
      <c r="G70" s="118">
        <f t="shared" si="71"/>
        <v>1.0097717505791066</v>
      </c>
      <c r="H70" s="118">
        <f t="shared" si="71"/>
        <v>1.0250552227225511</v>
      </c>
      <c r="I70" s="119">
        <f t="shared" si="42"/>
        <v>1.1607101775773065</v>
      </c>
      <c r="J70" s="117">
        <f t="shared" ref="J70:K70" si="72">J46/J22</f>
        <v>1.0336826777450521</v>
      </c>
      <c r="K70" s="185">
        <f t="shared" si="72"/>
        <v>1.1426098520865777</v>
      </c>
      <c r="M70" s="244">
        <f t="shared" si="45"/>
        <v>0.10537776890984285</v>
      </c>
    </row>
    <row r="71" spans="1:40" ht="20.100000000000001" customHeight="1" thickBot="1" x14ac:dyDescent="0.3">
      <c r="A71" s="24"/>
      <c r="B71" t="s">
        <v>3</v>
      </c>
      <c r="C71" s="121">
        <f t="shared" si="42"/>
        <v>1.1622782613695222</v>
      </c>
      <c r="D71" s="118">
        <f t="shared" si="42"/>
        <v>1.1943064846384575</v>
      </c>
      <c r="E71" s="118">
        <f t="shared" si="42"/>
        <v>1.3515997391487742</v>
      </c>
      <c r="F71" s="118">
        <f t="shared" ref="F71:H71" si="73">F47/F23</f>
        <v>1.3573299686273701</v>
      </c>
      <c r="G71" s="118">
        <f t="shared" si="73"/>
        <v>1.3630542418162033</v>
      </c>
      <c r="H71" s="118">
        <f t="shared" si="73"/>
        <v>1.3664684529772642</v>
      </c>
      <c r="I71" s="123">
        <f t="shared" si="42"/>
        <v>1.4456589839300926</v>
      </c>
      <c r="J71" s="117">
        <f t="shared" ref="J71:K71" si="74">J47/J23</f>
        <v>1.3527338242992106</v>
      </c>
      <c r="K71" s="185">
        <f t="shared" si="74"/>
        <v>1.4496488574446258</v>
      </c>
      <c r="M71" s="34">
        <f t="shared" si="45"/>
        <v>7.1643830740775918E-2</v>
      </c>
    </row>
    <row r="72" spans="1:40" ht="20.100000000000001" customHeight="1" thickBot="1" x14ac:dyDescent="0.3">
      <c r="A72" s="74" t="s">
        <v>5</v>
      </c>
      <c r="B72" s="100"/>
      <c r="C72" s="127">
        <f t="shared" ref="C72:I72" si="75">C48/C24</f>
        <v>2.1054929034593952</v>
      </c>
      <c r="D72" s="128">
        <f t="shared" si="75"/>
        <v>2.1993873370347377</v>
      </c>
      <c r="E72" s="128">
        <f t="shared" si="75"/>
        <v>2.4032794086253029</v>
      </c>
      <c r="F72" s="128">
        <f t="shared" ref="F72:H72" si="76">F48/F24</f>
        <v>2.4510560716120424</v>
      </c>
      <c r="G72" s="128">
        <f t="shared" si="76"/>
        <v>2.4529767417065393</v>
      </c>
      <c r="H72" s="128">
        <f t="shared" si="76"/>
        <v>2.5734919188562806</v>
      </c>
      <c r="I72" s="176">
        <f t="shared" si="75"/>
        <v>2.7378138039659934</v>
      </c>
      <c r="J72" s="187">
        <f t="shared" ref="J72:K72" si="77">J48/J24</f>
        <v>2.5640672214451246</v>
      </c>
      <c r="K72" s="188">
        <f t="shared" si="77"/>
        <v>2.7193408895108151</v>
      </c>
      <c r="M72" s="129">
        <f t="shared" si="45"/>
        <v>6.0557565249080056E-2</v>
      </c>
    </row>
    <row r="74" spans="1:40" ht="15.75" x14ac:dyDescent="0.25">
      <c r="A74" s="99" t="s">
        <v>39</v>
      </c>
    </row>
  </sheetData>
  <mergeCells count="46">
    <mergeCell ref="A53:B54"/>
    <mergeCell ref="C53:C54"/>
    <mergeCell ref="D53:D54"/>
    <mergeCell ref="E53:E54"/>
    <mergeCell ref="H29:H30"/>
    <mergeCell ref="H53:H54"/>
    <mergeCell ref="W5:X5"/>
    <mergeCell ref="A29:B30"/>
    <mergeCell ref="C29:C30"/>
    <mergeCell ref="D29:D30"/>
    <mergeCell ref="E29:E30"/>
    <mergeCell ref="M29:M30"/>
    <mergeCell ref="A5:B6"/>
    <mergeCell ref="C5:C6"/>
    <mergeCell ref="D5:D6"/>
    <mergeCell ref="E5:E6"/>
    <mergeCell ref="M5:M6"/>
    <mergeCell ref="N29:N30"/>
    <mergeCell ref="O29:O30"/>
    <mergeCell ref="W29:X29"/>
    <mergeCell ref="I5:I6"/>
    <mergeCell ref="H5:H6"/>
    <mergeCell ref="R5:R6"/>
    <mergeCell ref="R29:R30"/>
    <mergeCell ref="P5:P6"/>
    <mergeCell ref="T5:U5"/>
    <mergeCell ref="J29:K29"/>
    <mergeCell ref="T29:U29"/>
    <mergeCell ref="S29:S30"/>
    <mergeCell ref="S5:S6"/>
    <mergeCell ref="Q5:Q6"/>
    <mergeCell ref="Q29:Q30"/>
    <mergeCell ref="F5:F6"/>
    <mergeCell ref="P29:P30"/>
    <mergeCell ref="F29:F30"/>
    <mergeCell ref="F53:F54"/>
    <mergeCell ref="I29:I30"/>
    <mergeCell ref="I53:I54"/>
    <mergeCell ref="N5:N6"/>
    <mergeCell ref="O5:O6"/>
    <mergeCell ref="J5:K5"/>
    <mergeCell ref="J53:K53"/>
    <mergeCell ref="M53:M54"/>
    <mergeCell ref="G5:G6"/>
    <mergeCell ref="G29:G30"/>
    <mergeCell ref="G53:G54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I55:I58 T31:U48 T7:U24 W31:X34 W7:X24 J55:K58 M55:M58 W36:X48 X35 I60:I71 J60:K72 M60:M72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DE59482-64C4-4933-B46A-569BC85C8E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M55:M72</xm:sqref>
        </x14:conditionalFormatting>
        <x14:conditionalFormatting xmlns:xm="http://schemas.microsoft.com/office/excel/2006/main">
          <x14:cfRule type="iconSet" priority="3" id="{1A61DFE3-1E67-4D13-B357-E34EBE34655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W7:X24</xm:sqref>
        </x14:conditionalFormatting>
        <x14:conditionalFormatting xmlns:xm="http://schemas.microsoft.com/office/excel/2006/main">
          <x14:cfRule type="iconSet" priority="2" id="{31336322-E951-4194-919C-3742121B2E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W31:X48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9">
    <pageSetUpPr fitToPage="1"/>
  </sheetPr>
  <dimension ref="A1:AN74"/>
  <sheetViews>
    <sheetView showGridLines="0" topLeftCell="A52" workbookViewId="0">
      <selection activeCell="M59" sqref="M59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11" width="11.140625" customWidth="1"/>
    <col min="12" max="12" width="2.5703125" customWidth="1"/>
    <col min="13" max="21" width="10.140625" customWidth="1"/>
    <col min="22" max="22" width="2.5703125" customWidth="1"/>
    <col min="23" max="23" width="11.140625" customWidth="1"/>
    <col min="27" max="28" width="9.28515625" customWidth="1"/>
    <col min="29" max="29" width="1.85546875" customWidth="1"/>
    <col min="33" max="33" width="11.5703125" customWidth="1"/>
  </cols>
  <sheetData>
    <row r="1" spans="1:24" x14ac:dyDescent="0.25">
      <c r="A1" s="1" t="s">
        <v>59</v>
      </c>
    </row>
    <row r="2" spans="1:24" x14ac:dyDescent="0.25">
      <c r="A2" s="1"/>
    </row>
    <row r="3" spans="1:24" x14ac:dyDescent="0.25">
      <c r="A3" s="1" t="s">
        <v>22</v>
      </c>
      <c r="M3" s="1" t="s">
        <v>24</v>
      </c>
      <c r="W3" s="1" t="str">
        <f>'6'!W3</f>
        <v>VARIAÇÃO (JAN-MAR)</v>
      </c>
    </row>
    <row r="4" spans="1:24" ht="15.75" thickBot="1" x14ac:dyDescent="0.3"/>
    <row r="5" spans="1:24" ht="24" customHeight="1" x14ac:dyDescent="0.25">
      <c r="A5" s="395" t="s">
        <v>47</v>
      </c>
      <c r="B5" s="415"/>
      <c r="C5" s="397">
        <v>2016</v>
      </c>
      <c r="D5" s="392">
        <v>2017</v>
      </c>
      <c r="E5" s="392">
        <v>2018</v>
      </c>
      <c r="F5" s="392">
        <v>2019</v>
      </c>
      <c r="G5" s="392">
        <v>2020</v>
      </c>
      <c r="H5" s="392">
        <v>2021</v>
      </c>
      <c r="I5" s="412">
        <v>2022</v>
      </c>
      <c r="J5" s="403" t="s">
        <v>90</v>
      </c>
      <c r="K5" s="404"/>
      <c r="M5" s="405">
        <v>2016</v>
      </c>
      <c r="N5" s="392">
        <v>2017</v>
      </c>
      <c r="O5" s="392">
        <v>2018</v>
      </c>
      <c r="P5" s="392">
        <v>2019</v>
      </c>
      <c r="Q5" s="392">
        <v>2020</v>
      </c>
      <c r="R5" s="392">
        <v>2021</v>
      </c>
      <c r="S5" s="412">
        <v>2022</v>
      </c>
      <c r="T5" s="403" t="str">
        <f>J5</f>
        <v>janeiro - março</v>
      </c>
      <c r="U5" s="404"/>
      <c r="W5" s="409" t="s">
        <v>91</v>
      </c>
      <c r="X5" s="410"/>
    </row>
    <row r="6" spans="1:24" ht="20.25" customHeight="1" thickBot="1" x14ac:dyDescent="0.3">
      <c r="A6" s="416"/>
      <c r="B6" s="417"/>
      <c r="C6" s="411"/>
      <c r="D6" s="394"/>
      <c r="E6" s="394"/>
      <c r="F6" s="394"/>
      <c r="G6" s="394"/>
      <c r="H6" s="393"/>
      <c r="I6" s="413"/>
      <c r="J6" s="167">
        <v>2022</v>
      </c>
      <c r="K6" s="169">
        <v>2023</v>
      </c>
      <c r="M6" s="418"/>
      <c r="N6" s="394"/>
      <c r="O6" s="394"/>
      <c r="P6" s="394"/>
      <c r="Q6" s="394"/>
      <c r="R6" s="394"/>
      <c r="S6" s="419"/>
      <c r="T6" s="167">
        <v>2022</v>
      </c>
      <c r="U6" s="169">
        <v>2023</v>
      </c>
      <c r="W6" s="91" t="s">
        <v>0</v>
      </c>
      <c r="X6" s="75" t="s">
        <v>38</v>
      </c>
    </row>
    <row r="7" spans="1:24" ht="20.100000000000001" customHeight="1" thickBot="1" x14ac:dyDescent="0.3">
      <c r="A7" s="3" t="s">
        <v>2</v>
      </c>
      <c r="B7" s="4"/>
      <c r="C7" s="8">
        <f t="shared" ref="C7:I7" si="0">SUM(C8:C20)</f>
        <v>25537692</v>
      </c>
      <c r="D7" s="9">
        <f t="shared" si="0"/>
        <v>27705328</v>
      </c>
      <c r="E7" s="9">
        <f t="shared" si="0"/>
        <v>29031670</v>
      </c>
      <c r="F7" s="9">
        <f t="shared" si="0"/>
        <v>33762788</v>
      </c>
      <c r="G7" s="9">
        <f t="shared" si="0"/>
        <v>17865065</v>
      </c>
      <c r="H7" s="9">
        <f t="shared" si="0"/>
        <v>17616337</v>
      </c>
      <c r="I7" s="110">
        <f t="shared" si="0"/>
        <v>29819995</v>
      </c>
      <c r="J7" s="181">
        <f t="shared" ref="J7:K7" si="1">SUM(J8:J20)</f>
        <v>6284957</v>
      </c>
      <c r="K7" s="180">
        <f t="shared" si="1"/>
        <v>7215666</v>
      </c>
      <c r="M7" s="64">
        <f>C7/C24</f>
        <v>0.34702816082287186</v>
      </c>
      <c r="N7" s="16">
        <f>D7/D24</f>
        <v>0.34541445085493772</v>
      </c>
      <c r="O7" s="16">
        <f>E7/E24</f>
        <v>0.35678891536952334</v>
      </c>
      <c r="P7" s="16">
        <f>F7/F24</f>
        <v>0.37852559034829586</v>
      </c>
      <c r="Q7" s="16">
        <f>G7/G24</f>
        <v>0.36209830593739745</v>
      </c>
      <c r="R7" s="16">
        <f t="shared" ref="R7" si="2">H7/H24</f>
        <v>0.38428719089234092</v>
      </c>
      <c r="S7" s="17">
        <f>I7/I24</f>
        <v>0.35427253882091686</v>
      </c>
      <c r="T7" s="7">
        <f>J7/J24</f>
        <v>0.35861614418190824</v>
      </c>
      <c r="U7" s="17">
        <f>K7/K24</f>
        <v>0.3461301899266272</v>
      </c>
      <c r="W7" s="102">
        <f>(K7-J7)/J7</f>
        <v>0.14808518180792646</v>
      </c>
      <c r="X7" s="101">
        <f>(U7-T7)*100</f>
        <v>-1.248595425528104</v>
      </c>
    </row>
    <row r="8" spans="1:24" ht="20.100000000000001" customHeight="1" x14ac:dyDescent="0.25">
      <c r="A8" s="24"/>
      <c r="B8" t="s">
        <v>10</v>
      </c>
      <c r="C8" s="10">
        <v>4702002</v>
      </c>
      <c r="D8" s="35">
        <v>5732995</v>
      </c>
      <c r="E8" s="35">
        <v>5593310</v>
      </c>
      <c r="F8" s="35">
        <v>6042469</v>
      </c>
      <c r="G8" s="35">
        <v>3393434</v>
      </c>
      <c r="H8" s="35">
        <v>3466822</v>
      </c>
      <c r="I8" s="12">
        <v>5601356</v>
      </c>
      <c r="J8" s="10">
        <v>1071518</v>
      </c>
      <c r="K8" s="162">
        <v>1280680</v>
      </c>
      <c r="M8" s="96">
        <f>C8/$C$7</f>
        <v>0.18412008414855971</v>
      </c>
      <c r="N8" s="18">
        <f>D8/$D$7</f>
        <v>0.2069275267197703</v>
      </c>
      <c r="O8" s="18">
        <f t="shared" ref="O8:O20" si="3">E8/$E$7</f>
        <v>0.19266235803865228</v>
      </c>
      <c r="P8" s="37">
        <f>F8/$F$7</f>
        <v>0.17896830676423997</v>
      </c>
      <c r="Q8" s="37">
        <f>G8/$G$7</f>
        <v>0.18994803545355138</v>
      </c>
      <c r="R8" s="37">
        <f>H8/$H$7</f>
        <v>0.19679584921655394</v>
      </c>
      <c r="S8" s="19">
        <f>I8/$I$7</f>
        <v>0.18783893156253045</v>
      </c>
      <c r="T8" s="37">
        <f>J8/$J$7</f>
        <v>0.1704893128147098</v>
      </c>
      <c r="U8" s="19">
        <f>K8/$K$7</f>
        <v>0.17748604217545547</v>
      </c>
      <c r="W8" s="103">
        <f t="shared" ref="W8:W24" si="4">(K8-J8)/J8</f>
        <v>0.19520157384196998</v>
      </c>
      <c r="X8" s="104">
        <f t="shared" ref="X8:X24" si="5">(U8-T8)*100</f>
        <v>0.69967293607456627</v>
      </c>
    </row>
    <row r="9" spans="1:24" ht="20.100000000000001" customHeight="1" x14ac:dyDescent="0.25">
      <c r="A9" s="24"/>
      <c r="B9" t="s">
        <v>18</v>
      </c>
      <c r="C9" s="10">
        <v>364939</v>
      </c>
      <c r="D9" s="35">
        <v>476985</v>
      </c>
      <c r="E9" s="35">
        <v>302334</v>
      </c>
      <c r="F9" s="35">
        <v>272418</v>
      </c>
      <c r="G9" s="35">
        <v>154593</v>
      </c>
      <c r="H9" s="35">
        <v>156955</v>
      </c>
      <c r="I9" s="12">
        <v>269737</v>
      </c>
      <c r="J9" s="10">
        <v>56985</v>
      </c>
      <c r="K9" s="162">
        <v>60584</v>
      </c>
      <c r="M9" s="96">
        <f t="shared" ref="M9:M20" si="6">C9/$C$7</f>
        <v>1.4290210720686897E-2</v>
      </c>
      <c r="N9" s="18">
        <f t="shared" ref="N9:N20" si="7">D9/$D$7</f>
        <v>1.7216363581763046E-2</v>
      </c>
      <c r="O9" s="18">
        <f t="shared" si="3"/>
        <v>1.0413937606758412E-2</v>
      </c>
      <c r="P9" s="37">
        <f t="shared" ref="P9:P20" si="8">F9/$F$7</f>
        <v>8.0685872268605307E-3</v>
      </c>
      <c r="Q9" s="37">
        <f t="shared" ref="Q9:Q20" si="9">G9/$G$7</f>
        <v>8.6533690193682476E-3</v>
      </c>
      <c r="R9" s="37">
        <f t="shared" ref="R9:R20" si="10">H9/$H$7</f>
        <v>8.9096274668224156E-3</v>
      </c>
      <c r="S9" s="19">
        <f t="shared" ref="S9:S20" si="11">I9/$I$7</f>
        <v>9.0455078882474664E-3</v>
      </c>
      <c r="T9" s="37">
        <f t="shared" ref="T9:T20" si="12">J9/$J$7</f>
        <v>9.066887808460742E-3</v>
      </c>
      <c r="U9" s="19">
        <f t="shared" ref="U9:U20" si="13">K9/$K$7</f>
        <v>8.3961757653416881E-3</v>
      </c>
      <c r="W9" s="103">
        <f t="shared" si="4"/>
        <v>6.315697113275423E-2</v>
      </c>
      <c r="X9" s="104">
        <f t="shared" si="5"/>
        <v>-6.7071204311905386E-2</v>
      </c>
    </row>
    <row r="10" spans="1:24" ht="20.100000000000001" customHeight="1" x14ac:dyDescent="0.25">
      <c r="A10" s="24"/>
      <c r="B10" t="s">
        <v>15</v>
      </c>
      <c r="C10" s="10">
        <v>3467330</v>
      </c>
      <c r="D10" s="35">
        <v>4379112</v>
      </c>
      <c r="E10" s="35">
        <v>4100973</v>
      </c>
      <c r="F10" s="35">
        <v>4526694</v>
      </c>
      <c r="G10" s="35">
        <v>2630040</v>
      </c>
      <c r="H10" s="35">
        <v>2896266</v>
      </c>
      <c r="I10" s="12">
        <v>4969373</v>
      </c>
      <c r="J10" s="10">
        <v>1042419</v>
      </c>
      <c r="K10" s="162">
        <v>1245712</v>
      </c>
      <c r="M10" s="96">
        <f t="shared" si="6"/>
        <v>0.13577303696825851</v>
      </c>
      <c r="N10" s="18">
        <f t="shared" si="7"/>
        <v>0.15806028356711749</v>
      </c>
      <c r="O10" s="18">
        <f t="shared" si="3"/>
        <v>0.14125859793804491</v>
      </c>
      <c r="P10" s="37">
        <f t="shared" si="8"/>
        <v>0.1340734657339317</v>
      </c>
      <c r="Q10" s="37">
        <f t="shared" si="9"/>
        <v>0.14721692868175962</v>
      </c>
      <c r="R10" s="37">
        <f t="shared" si="10"/>
        <v>0.16440795836274022</v>
      </c>
      <c r="S10" s="19">
        <f t="shared" si="11"/>
        <v>0.16664566845165468</v>
      </c>
      <c r="T10" s="37">
        <f t="shared" si="12"/>
        <v>0.16585936864802733</v>
      </c>
      <c r="U10" s="19">
        <f t="shared" si="13"/>
        <v>0.17263991986325308</v>
      </c>
      <c r="W10" s="103">
        <f t="shared" si="4"/>
        <v>0.19502042844575934</v>
      </c>
      <c r="X10" s="104">
        <f t="shared" si="5"/>
        <v>0.67805512152257497</v>
      </c>
    </row>
    <row r="11" spans="1:24" ht="20.100000000000001" customHeight="1" x14ac:dyDescent="0.25">
      <c r="A11" s="24"/>
      <c r="B11" t="s">
        <v>8</v>
      </c>
      <c r="C11" s="10">
        <v>39672</v>
      </c>
      <c r="D11" s="35">
        <v>46278</v>
      </c>
      <c r="E11" s="35">
        <v>123104</v>
      </c>
      <c r="F11" s="35">
        <v>114133</v>
      </c>
      <c r="G11" s="35">
        <v>23134</v>
      </c>
      <c r="H11" s="35"/>
      <c r="I11" s="12"/>
      <c r="J11" s="10"/>
      <c r="K11" s="162"/>
      <c r="M11" s="96">
        <f t="shared" si="6"/>
        <v>1.5534684966832554E-3</v>
      </c>
      <c r="N11" s="18">
        <f t="shared" si="7"/>
        <v>1.6703646316694031E-3</v>
      </c>
      <c r="O11" s="18">
        <f t="shared" si="3"/>
        <v>4.2403347792255835E-3</v>
      </c>
      <c r="P11" s="37">
        <f t="shared" si="8"/>
        <v>3.3804376581696985E-3</v>
      </c>
      <c r="Q11" s="37">
        <f t="shared" si="9"/>
        <v>1.2949295174688701E-3</v>
      </c>
      <c r="R11" s="37">
        <f t="shared" si="10"/>
        <v>0</v>
      </c>
      <c r="S11" s="19">
        <f t="shared" si="11"/>
        <v>0</v>
      </c>
      <c r="T11" s="37">
        <f t="shared" si="12"/>
        <v>0</v>
      </c>
      <c r="U11" s="19">
        <f t="shared" si="13"/>
        <v>0</v>
      </c>
      <c r="W11" s="103"/>
      <c r="X11" s="104">
        <f t="shared" si="5"/>
        <v>0</v>
      </c>
    </row>
    <row r="12" spans="1:24" ht="20.100000000000001" customHeight="1" x14ac:dyDescent="0.25">
      <c r="A12" s="24"/>
      <c r="B12" t="s">
        <v>16</v>
      </c>
      <c r="C12" s="10">
        <v>21660</v>
      </c>
      <c r="D12" s="35">
        <v>12633</v>
      </c>
      <c r="E12" s="35">
        <v>10045</v>
      </c>
      <c r="F12" s="35">
        <v>19629</v>
      </c>
      <c r="G12" s="35">
        <v>44990</v>
      </c>
      <c r="H12" s="35">
        <v>21465</v>
      </c>
      <c r="I12" s="12">
        <v>28863</v>
      </c>
      <c r="J12" s="10">
        <v>4396</v>
      </c>
      <c r="K12" s="162">
        <v>7127</v>
      </c>
      <c r="M12" s="96">
        <f t="shared" si="6"/>
        <v>8.4815808726959347E-4</v>
      </c>
      <c r="N12" s="18">
        <f t="shared" si="7"/>
        <v>4.5597727628418622E-4</v>
      </c>
      <c r="O12" s="18">
        <f t="shared" si="3"/>
        <v>3.4600145289609587E-4</v>
      </c>
      <c r="P12" s="37">
        <f t="shared" si="8"/>
        <v>5.8137971307345828E-4</v>
      </c>
      <c r="Q12" s="37">
        <f t="shared" si="9"/>
        <v>2.518322771285747E-3</v>
      </c>
      <c r="R12" s="37">
        <f t="shared" si="10"/>
        <v>1.2184712406444087E-3</v>
      </c>
      <c r="S12" s="19">
        <f t="shared" si="11"/>
        <v>9.6790760695969263E-4</v>
      </c>
      <c r="T12" s="37">
        <f t="shared" si="12"/>
        <v>6.9944790393951782E-4</v>
      </c>
      <c r="U12" s="19">
        <f t="shared" si="13"/>
        <v>9.8771201438647527E-4</v>
      </c>
      <c r="W12" s="103">
        <f t="shared" si="4"/>
        <v>0.62124658780709741</v>
      </c>
      <c r="X12" s="104">
        <f t="shared" si="5"/>
        <v>2.8826411044695743E-2</v>
      </c>
    </row>
    <row r="13" spans="1:24" ht="20.100000000000001" customHeight="1" x14ac:dyDescent="0.25">
      <c r="A13" s="24"/>
      <c r="B13" t="s">
        <v>13</v>
      </c>
      <c r="C13" s="10">
        <v>20984</v>
      </c>
      <c r="D13" s="35">
        <v>45120</v>
      </c>
      <c r="E13" s="35">
        <v>98963</v>
      </c>
      <c r="F13" s="35">
        <v>77778</v>
      </c>
      <c r="G13" s="35">
        <v>28035</v>
      </c>
      <c r="H13" s="35">
        <v>27309</v>
      </c>
      <c r="I13" s="12">
        <v>49886</v>
      </c>
      <c r="J13" s="10">
        <v>10672</v>
      </c>
      <c r="K13" s="162">
        <v>12303</v>
      </c>
      <c r="M13" s="96">
        <f t="shared" si="6"/>
        <v>8.2168741012304477E-4</v>
      </c>
      <c r="N13" s="18">
        <f t="shared" si="7"/>
        <v>1.6285676170301972E-3</v>
      </c>
      <c r="O13" s="18">
        <f t="shared" si="3"/>
        <v>3.4087946025840058E-3</v>
      </c>
      <c r="P13" s="37">
        <f t="shared" si="8"/>
        <v>2.3036604678499891E-3</v>
      </c>
      <c r="Q13" s="37">
        <f t="shared" si="9"/>
        <v>1.5692638118025319E-3</v>
      </c>
      <c r="R13" s="37">
        <f t="shared" si="10"/>
        <v>1.5502087636039205E-3</v>
      </c>
      <c r="S13" s="19">
        <f t="shared" si="11"/>
        <v>1.6729043717143481E-3</v>
      </c>
      <c r="T13" s="37">
        <f t="shared" si="12"/>
        <v>1.6980227549687292E-3</v>
      </c>
      <c r="U13" s="19">
        <f t="shared" si="13"/>
        <v>1.7050401168790242E-3</v>
      </c>
      <c r="W13" s="103">
        <f t="shared" si="4"/>
        <v>0.15282983508245876</v>
      </c>
      <c r="X13" s="104">
        <f t="shared" si="5"/>
        <v>7.0173619102949225E-4</v>
      </c>
    </row>
    <row r="14" spans="1:24" ht="20.100000000000001" customHeight="1" x14ac:dyDescent="0.25">
      <c r="A14" s="24"/>
      <c r="B14" t="s">
        <v>17</v>
      </c>
      <c r="C14" s="10">
        <v>2635220</v>
      </c>
      <c r="D14" s="35">
        <v>1598559</v>
      </c>
      <c r="E14" s="35">
        <v>1978945</v>
      </c>
      <c r="F14" s="35">
        <v>2189491</v>
      </c>
      <c r="G14" s="35">
        <v>1189901</v>
      </c>
      <c r="H14" s="35">
        <v>1048831</v>
      </c>
      <c r="I14" s="12">
        <v>1813017</v>
      </c>
      <c r="J14" s="10">
        <v>390928</v>
      </c>
      <c r="K14" s="162">
        <v>405611</v>
      </c>
      <c r="M14" s="96">
        <f t="shared" si="6"/>
        <v>0.10318943465995283</v>
      </c>
      <c r="N14" s="18">
        <f t="shared" si="7"/>
        <v>5.7698613060996787E-2</v>
      </c>
      <c r="O14" s="18">
        <f t="shared" si="3"/>
        <v>6.8165041831902889E-2</v>
      </c>
      <c r="P14" s="37">
        <f t="shared" si="8"/>
        <v>6.4849235791783547E-2</v>
      </c>
      <c r="Q14" s="37">
        <f t="shared" si="9"/>
        <v>6.6604907398881558E-2</v>
      </c>
      <c r="R14" s="37">
        <f t="shared" si="10"/>
        <v>5.9537405534419559E-2</v>
      </c>
      <c r="S14" s="19">
        <f t="shared" si="11"/>
        <v>6.0798702347200258E-2</v>
      </c>
      <c r="T14" s="37">
        <f t="shared" si="12"/>
        <v>6.2200584665893496E-2</v>
      </c>
      <c r="U14" s="19">
        <f t="shared" si="13"/>
        <v>5.6212551966790036E-2</v>
      </c>
      <c r="W14" s="103">
        <f t="shared" si="4"/>
        <v>3.7559345966520691E-2</v>
      </c>
      <c r="X14" s="104">
        <f t="shared" si="5"/>
        <v>-0.59880326991034605</v>
      </c>
    </row>
    <row r="15" spans="1:24" ht="20.100000000000001" customHeight="1" x14ac:dyDescent="0.25">
      <c r="A15" s="24"/>
      <c r="B15" t="s">
        <v>86</v>
      </c>
      <c r="C15" s="10">
        <v>116567</v>
      </c>
      <c r="D15" s="35">
        <v>165876</v>
      </c>
      <c r="E15" s="35">
        <v>524149</v>
      </c>
      <c r="F15" s="35">
        <v>593143</v>
      </c>
      <c r="G15" s="35">
        <v>450570</v>
      </c>
      <c r="H15" s="35">
        <v>395064</v>
      </c>
      <c r="I15" s="12">
        <v>569689</v>
      </c>
      <c r="J15" s="10">
        <v>126775</v>
      </c>
      <c r="K15" s="162">
        <v>145003</v>
      </c>
      <c r="M15" s="96">
        <f t="shared" si="6"/>
        <v>4.5645080221031718E-3</v>
      </c>
      <c r="N15" s="18">
        <f t="shared" si="7"/>
        <v>5.9871516410128769E-3</v>
      </c>
      <c r="O15" s="18">
        <f t="shared" si="3"/>
        <v>1.805438681274622E-2</v>
      </c>
      <c r="P15" s="37">
        <f t="shared" si="8"/>
        <v>1.7567950845765463E-2</v>
      </c>
      <c r="Q15" s="37">
        <f t="shared" si="9"/>
        <v>2.5220731074865946E-2</v>
      </c>
      <c r="R15" s="37">
        <f t="shared" si="10"/>
        <v>2.2426001500766023E-2</v>
      </c>
      <c r="S15" s="19">
        <f t="shared" si="11"/>
        <v>1.9104262089916516E-2</v>
      </c>
      <c r="T15" s="37">
        <f t="shared" si="12"/>
        <v>2.0171180168774425E-2</v>
      </c>
      <c r="U15" s="19">
        <f t="shared" si="13"/>
        <v>2.0095580920735521E-2</v>
      </c>
      <c r="W15" s="103">
        <f t="shared" si="4"/>
        <v>0.14378229146125024</v>
      </c>
      <c r="X15" s="104">
        <f t="shared" si="5"/>
        <v>-7.5599248038904499E-3</v>
      </c>
    </row>
    <row r="16" spans="1:24" ht="20.100000000000001" customHeight="1" x14ac:dyDescent="0.25">
      <c r="A16" s="24"/>
      <c r="B16" t="s">
        <v>9</v>
      </c>
      <c r="C16" s="10">
        <v>911333</v>
      </c>
      <c r="D16" s="35">
        <v>970213</v>
      </c>
      <c r="E16" s="35">
        <v>1020274</v>
      </c>
      <c r="F16" s="35">
        <v>871643</v>
      </c>
      <c r="G16" s="35">
        <v>283746</v>
      </c>
      <c r="H16" s="35">
        <v>664508</v>
      </c>
      <c r="I16" s="12">
        <v>1324158</v>
      </c>
      <c r="J16" s="10">
        <v>287607</v>
      </c>
      <c r="K16" s="162">
        <v>309558</v>
      </c>
      <c r="M16" s="96">
        <f t="shared" si="6"/>
        <v>3.5685801207094206E-2</v>
      </c>
      <c r="N16" s="18">
        <f t="shared" si="7"/>
        <v>3.5019004286828873E-2</v>
      </c>
      <c r="O16" s="18">
        <f t="shared" si="3"/>
        <v>3.5143482961882661E-2</v>
      </c>
      <c r="P16" s="37">
        <f t="shared" si="8"/>
        <v>2.581667722464152E-2</v>
      </c>
      <c r="Q16" s="37">
        <f t="shared" si="9"/>
        <v>1.5882729785757846E-2</v>
      </c>
      <c r="R16" s="37">
        <f t="shared" si="10"/>
        <v>3.7721122160639865E-2</v>
      </c>
      <c r="S16" s="19">
        <f t="shared" si="11"/>
        <v>4.4405037626599198E-2</v>
      </c>
      <c r="T16" s="37">
        <f t="shared" si="12"/>
        <v>4.5761172272141243E-2</v>
      </c>
      <c r="U16" s="19">
        <f t="shared" si="13"/>
        <v>4.2900821628939032E-2</v>
      </c>
      <c r="W16" s="103">
        <f t="shared" si="4"/>
        <v>7.6322898955866858E-2</v>
      </c>
      <c r="X16" s="104">
        <f t="shared" si="5"/>
        <v>-0.28603506432022113</v>
      </c>
    </row>
    <row r="17" spans="1:24" ht="20.25" customHeight="1" x14ac:dyDescent="0.25">
      <c r="A17" s="24"/>
      <c r="B17" t="s">
        <v>12</v>
      </c>
      <c r="C17" s="10">
        <v>1445066</v>
      </c>
      <c r="D17" s="35">
        <v>1634472</v>
      </c>
      <c r="E17" s="35">
        <v>1559489</v>
      </c>
      <c r="F17" s="35">
        <v>3756785</v>
      </c>
      <c r="G17" s="35">
        <v>2133360</v>
      </c>
      <c r="H17" s="35">
        <v>1951781</v>
      </c>
      <c r="I17" s="12">
        <v>3328419</v>
      </c>
      <c r="J17" s="10">
        <v>796479</v>
      </c>
      <c r="K17" s="162">
        <v>781987</v>
      </c>
      <c r="M17" s="96">
        <f t="shared" si="6"/>
        <v>5.6585614706293738E-2</v>
      </c>
      <c r="N17" s="18">
        <f t="shared" si="7"/>
        <v>5.8994861926918891E-2</v>
      </c>
      <c r="O17" s="18">
        <f t="shared" si="3"/>
        <v>5.3716820286259799E-2</v>
      </c>
      <c r="P17" s="37">
        <f t="shared" si="8"/>
        <v>0.11126998753775903</v>
      </c>
      <c r="Q17" s="37">
        <f t="shared" si="9"/>
        <v>0.11941518264836988</v>
      </c>
      <c r="R17" s="37">
        <f t="shared" si="10"/>
        <v>0.11079380463713881</v>
      </c>
      <c r="S17" s="19">
        <f t="shared" si="11"/>
        <v>0.11161702072719999</v>
      </c>
      <c r="T17" s="37">
        <f t="shared" si="12"/>
        <v>0.12672783600587881</v>
      </c>
      <c r="U17" s="19">
        <f t="shared" si="13"/>
        <v>0.10837350287554884</v>
      </c>
      <c r="W17" s="103">
        <f t="shared" si="4"/>
        <v>-1.819508110069443E-2</v>
      </c>
      <c r="X17" s="104">
        <f t="shared" si="5"/>
        <v>-1.8354333130329969</v>
      </c>
    </row>
    <row r="18" spans="1:24" ht="20.100000000000001" customHeight="1" x14ac:dyDescent="0.25">
      <c r="A18" s="24"/>
      <c r="B18" t="s">
        <v>11</v>
      </c>
      <c r="C18" s="10">
        <v>1651293</v>
      </c>
      <c r="D18" s="35">
        <v>1613259</v>
      </c>
      <c r="E18" s="35">
        <v>1717556</v>
      </c>
      <c r="F18" s="35">
        <v>2470653</v>
      </c>
      <c r="G18" s="35">
        <v>1398091</v>
      </c>
      <c r="H18" s="35">
        <v>1289594</v>
      </c>
      <c r="I18" s="12">
        <v>2287509</v>
      </c>
      <c r="J18" s="10">
        <v>489478</v>
      </c>
      <c r="K18" s="162">
        <v>517371</v>
      </c>
      <c r="M18" s="96">
        <f t="shared" si="6"/>
        <v>6.4661011652893299E-2</v>
      </c>
      <c r="N18" s="18">
        <f t="shared" si="7"/>
        <v>5.8229196925587742E-2</v>
      </c>
      <c r="O18" s="18">
        <f t="shared" si="3"/>
        <v>5.9161460570473556E-2</v>
      </c>
      <c r="P18" s="37">
        <f t="shared" si="8"/>
        <v>7.3176806370374395E-2</v>
      </c>
      <c r="Q18" s="37">
        <f t="shared" si="9"/>
        <v>7.8258377453426564E-2</v>
      </c>
      <c r="R18" s="37">
        <f t="shared" si="10"/>
        <v>7.320443517855045E-2</v>
      </c>
      <c r="S18" s="19">
        <f t="shared" si="11"/>
        <v>7.6710576242551343E-2</v>
      </c>
      <c r="T18" s="37">
        <f t="shared" si="12"/>
        <v>7.7880882876366533E-2</v>
      </c>
      <c r="U18" s="19">
        <f t="shared" si="13"/>
        <v>7.170107374703874E-2</v>
      </c>
      <c r="W18" s="103">
        <f t="shared" si="4"/>
        <v>5.6985196474611727E-2</v>
      </c>
      <c r="X18" s="104">
        <f t="shared" si="5"/>
        <v>-0.61798091293277935</v>
      </c>
    </row>
    <row r="19" spans="1:24" ht="20.100000000000001" customHeight="1" x14ac:dyDescent="0.25">
      <c r="A19" s="24"/>
      <c r="B19" t="s">
        <v>6</v>
      </c>
      <c r="C19" s="10">
        <v>9967668</v>
      </c>
      <c r="D19" s="35">
        <v>10737419</v>
      </c>
      <c r="E19" s="35">
        <v>11617205</v>
      </c>
      <c r="F19" s="35">
        <v>12516191</v>
      </c>
      <c r="G19" s="35">
        <v>6007548</v>
      </c>
      <c r="H19" s="35">
        <v>5590468</v>
      </c>
      <c r="I19" s="12">
        <v>9395232</v>
      </c>
      <c r="J19" s="10">
        <v>1973409</v>
      </c>
      <c r="K19" s="162">
        <v>2420606</v>
      </c>
      <c r="M19" s="96">
        <f t="shared" si="6"/>
        <v>0.39031201410056948</v>
      </c>
      <c r="N19" s="18">
        <f t="shared" si="7"/>
        <v>0.38755790943893537</v>
      </c>
      <c r="O19" s="18">
        <f t="shared" si="3"/>
        <v>0.40015627760993427</v>
      </c>
      <c r="P19" s="37">
        <f t="shared" si="8"/>
        <v>0.3707096404479393</v>
      </c>
      <c r="Q19" s="37">
        <f t="shared" si="9"/>
        <v>0.33627350362285274</v>
      </c>
      <c r="R19" s="37">
        <f t="shared" si="10"/>
        <v>0.31734565477488313</v>
      </c>
      <c r="S19" s="19">
        <f t="shared" si="11"/>
        <v>0.31506484156016795</v>
      </c>
      <c r="T19" s="37">
        <f t="shared" si="12"/>
        <v>0.31398926038793901</v>
      </c>
      <c r="U19" s="19">
        <f t="shared" si="13"/>
        <v>0.33546536106299818</v>
      </c>
      <c r="W19" s="103">
        <f t="shared" si="4"/>
        <v>0.22661141202862661</v>
      </c>
      <c r="X19" s="104">
        <f t="shared" si="5"/>
        <v>2.1476100675059175</v>
      </c>
    </row>
    <row r="20" spans="1:24" ht="20.100000000000001" customHeight="1" thickBot="1" x14ac:dyDescent="0.3">
      <c r="A20" s="24"/>
      <c r="B20" t="s">
        <v>7</v>
      </c>
      <c r="C20" s="32">
        <v>193958</v>
      </c>
      <c r="D20" s="44">
        <v>292407</v>
      </c>
      <c r="E20" s="44">
        <v>385323</v>
      </c>
      <c r="F20" s="35">
        <v>311761</v>
      </c>
      <c r="G20" s="35">
        <v>127623</v>
      </c>
      <c r="H20" s="35">
        <v>107274</v>
      </c>
      <c r="I20" s="12">
        <v>182756</v>
      </c>
      <c r="J20" s="10">
        <v>34291</v>
      </c>
      <c r="K20" s="162">
        <v>29124</v>
      </c>
      <c r="M20" s="96">
        <f t="shared" si="6"/>
        <v>7.5949698195122723E-3</v>
      </c>
      <c r="N20" s="18">
        <f t="shared" si="7"/>
        <v>1.0554179326084859E-2</v>
      </c>
      <c r="O20" s="18">
        <f t="shared" si="3"/>
        <v>1.3272505508639358E-2</v>
      </c>
      <c r="P20" s="37">
        <f t="shared" si="8"/>
        <v>9.2338642176114129E-3</v>
      </c>
      <c r="Q20" s="37">
        <f t="shared" si="9"/>
        <v>7.1437187606090431E-3</v>
      </c>
      <c r="R20" s="37">
        <f t="shared" si="10"/>
        <v>6.0894611632372839E-3</v>
      </c>
      <c r="S20" s="19">
        <f t="shared" si="11"/>
        <v>6.1286395252581364E-3</v>
      </c>
      <c r="T20" s="37">
        <f t="shared" si="12"/>
        <v>5.4560436929003654E-3</v>
      </c>
      <c r="U20" s="19">
        <f t="shared" si="13"/>
        <v>4.0362178626338861E-3</v>
      </c>
      <c r="W20" s="105">
        <f t="shared" si="4"/>
        <v>-0.15068093668892713</v>
      </c>
      <c r="X20" s="106">
        <f t="shared" si="5"/>
        <v>-0.14198258302664793</v>
      </c>
    </row>
    <row r="21" spans="1:24" ht="20.100000000000001" customHeight="1" thickBot="1" x14ac:dyDescent="0.3">
      <c r="A21" s="5" t="s">
        <v>46</v>
      </c>
      <c r="B21" s="6"/>
      <c r="C21" s="13">
        <f>C22+C23</f>
        <v>48051990</v>
      </c>
      <c r="D21" s="36">
        <f>D22+D23</f>
        <v>52503615</v>
      </c>
      <c r="E21" s="36">
        <f>E22+E23</f>
        <v>52337646</v>
      </c>
      <c r="F21" s="36">
        <f>F22+F23</f>
        <v>55432735</v>
      </c>
      <c r="G21" s="36">
        <f>G22+G23</f>
        <v>31472545</v>
      </c>
      <c r="H21" s="36">
        <f>H22+H23</f>
        <v>28225256</v>
      </c>
      <c r="I21" s="15">
        <f t="shared" ref="I21:K21" si="14">I22+I23</f>
        <v>54352476</v>
      </c>
      <c r="J21" s="13">
        <f t="shared" si="14"/>
        <v>11240626</v>
      </c>
      <c r="K21" s="161">
        <f t="shared" si="14"/>
        <v>13631016</v>
      </c>
      <c r="M21" s="20">
        <f>C21/C24</f>
        <v>0.65297183917712809</v>
      </c>
      <c r="N21" s="21">
        <f>D21/D24</f>
        <v>0.65458554914506228</v>
      </c>
      <c r="O21" s="21">
        <f>E21/E24</f>
        <v>0.64321108463047671</v>
      </c>
      <c r="P21" s="21">
        <f>F21/F24</f>
        <v>0.6214744096517042</v>
      </c>
      <c r="Q21" s="21">
        <f>G21/G24</f>
        <v>0.63790169406260255</v>
      </c>
      <c r="R21" s="21">
        <f t="shared" ref="R21" si="15">H21/H24</f>
        <v>0.61571280910765902</v>
      </c>
      <c r="S21" s="22">
        <f>I21/I24</f>
        <v>0.64572746117908308</v>
      </c>
      <c r="T21" s="27">
        <f>J21/J24</f>
        <v>0.64138385581809176</v>
      </c>
      <c r="U21" s="22">
        <f>K21/K24</f>
        <v>0.65386981007337286</v>
      </c>
      <c r="W21" s="64">
        <f t="shared" si="4"/>
        <v>0.21265630579649211</v>
      </c>
      <c r="X21" s="101">
        <f t="shared" si="5"/>
        <v>1.2485954255281095</v>
      </c>
    </row>
    <row r="22" spans="1:24" ht="20.100000000000001" customHeight="1" x14ac:dyDescent="0.25">
      <c r="A22" s="24"/>
      <c r="B22" t="s">
        <v>4</v>
      </c>
      <c r="C22" s="10">
        <v>360548</v>
      </c>
      <c r="D22" s="35">
        <v>232948</v>
      </c>
      <c r="E22" s="35">
        <v>124838</v>
      </c>
      <c r="F22" s="35">
        <v>118506</v>
      </c>
      <c r="G22" s="35">
        <v>127810</v>
      </c>
      <c r="H22" s="35">
        <v>234106</v>
      </c>
      <c r="I22" s="12">
        <v>405942</v>
      </c>
      <c r="J22" s="10">
        <v>76606</v>
      </c>
      <c r="K22" s="162">
        <v>93894</v>
      </c>
      <c r="M22" s="96">
        <f>C22/C24</f>
        <v>4.8994368531175333E-3</v>
      </c>
      <c r="N22" s="37">
        <f>D22/D24</f>
        <v>2.9042646778177838E-3</v>
      </c>
      <c r="O22" s="37">
        <f>E22/E24</f>
        <v>1.5342146909530369E-3</v>
      </c>
      <c r="P22" s="37">
        <f>F22/F21</f>
        <v>2.1378342598466411E-3</v>
      </c>
      <c r="Q22" s="37">
        <f>G22/G21</f>
        <v>4.0609998333468109E-3</v>
      </c>
      <c r="R22" s="37">
        <f>H22/H21</f>
        <v>8.2942028940322099E-3</v>
      </c>
      <c r="S22" s="19">
        <f>I22/I24</f>
        <v>4.8227406796694846E-3</v>
      </c>
      <c r="T22" s="37">
        <f>J22/J24</f>
        <v>4.3710956719670898E-3</v>
      </c>
      <c r="U22" s="19">
        <f>K22/K24</f>
        <v>4.504026108327455E-3</v>
      </c>
      <c r="W22" s="107">
        <f t="shared" si="4"/>
        <v>0.22567422917264965</v>
      </c>
      <c r="X22" s="108">
        <f t="shared" si="5"/>
        <v>1.3293043636036523E-2</v>
      </c>
    </row>
    <row r="23" spans="1:24" ht="20.100000000000001" customHeight="1" thickBot="1" x14ac:dyDescent="0.3">
      <c r="A23" s="24"/>
      <c r="B23" t="s">
        <v>3</v>
      </c>
      <c r="C23" s="32">
        <v>47691442</v>
      </c>
      <c r="D23" s="35">
        <v>52270667</v>
      </c>
      <c r="E23" s="35">
        <v>52212808</v>
      </c>
      <c r="F23" s="35">
        <v>55314229</v>
      </c>
      <c r="G23" s="35">
        <v>31344735</v>
      </c>
      <c r="H23" s="35">
        <v>27991150</v>
      </c>
      <c r="I23" s="43">
        <v>53946534</v>
      </c>
      <c r="J23" s="10">
        <v>11164020</v>
      </c>
      <c r="K23" s="162">
        <v>13537122</v>
      </c>
      <c r="M23" s="96">
        <f>C23/C24</f>
        <v>0.64807240232401053</v>
      </c>
      <c r="N23" s="37">
        <f>D23/D24</f>
        <v>0.65168128446724449</v>
      </c>
      <c r="O23" s="37">
        <f>E23/E24</f>
        <v>0.64167686993952366</v>
      </c>
      <c r="P23" s="37">
        <f>F23/F21</f>
        <v>0.99786216574015341</v>
      </c>
      <c r="Q23" s="37">
        <f>G23/G21</f>
        <v>0.99593900016665315</v>
      </c>
      <c r="R23" s="37">
        <f>H23/H21</f>
        <v>0.99170579710596773</v>
      </c>
      <c r="S23" s="94">
        <f>I23/I24</f>
        <v>0.6409047204994136</v>
      </c>
      <c r="T23" s="179">
        <f>J23/J24</f>
        <v>0.63701276014612462</v>
      </c>
      <c r="U23" s="94">
        <f>K23/K24</f>
        <v>0.64936578396504541</v>
      </c>
      <c r="W23" s="109">
        <f t="shared" si="4"/>
        <v>0.2125669785614859</v>
      </c>
      <c r="X23" s="106">
        <f t="shared" si="5"/>
        <v>1.2353023818920783</v>
      </c>
    </row>
    <row r="24" spans="1:24" ht="20.100000000000001" customHeight="1" thickBot="1" x14ac:dyDescent="0.3">
      <c r="A24" s="74" t="s">
        <v>5</v>
      </c>
      <c r="B24" s="100"/>
      <c r="C24" s="83">
        <f>C7+C21</f>
        <v>73589682</v>
      </c>
      <c r="D24" s="84">
        <f>D7+D21</f>
        <v>80208943</v>
      </c>
      <c r="E24" s="84">
        <f>E7+E21</f>
        <v>81369316</v>
      </c>
      <c r="F24" s="84">
        <f>F7+F21</f>
        <v>89195523</v>
      </c>
      <c r="G24" s="84">
        <f>G7+G21</f>
        <v>49337610</v>
      </c>
      <c r="H24" s="84">
        <f>H7+H21</f>
        <v>45841593</v>
      </c>
      <c r="I24" s="168">
        <f t="shared" ref="I24:K24" si="16">I7+I21</f>
        <v>84172471</v>
      </c>
      <c r="J24" s="171">
        <f t="shared" si="16"/>
        <v>17525583</v>
      </c>
      <c r="K24" s="170">
        <f t="shared" si="16"/>
        <v>20846682</v>
      </c>
      <c r="M24" s="89">
        <f>M7+M21</f>
        <v>1</v>
      </c>
      <c r="N24" s="85">
        <f>N7+N21</f>
        <v>1</v>
      </c>
      <c r="O24" s="85">
        <f>O7+O21</f>
        <v>1</v>
      </c>
      <c r="P24" s="85">
        <f>P7+P21</f>
        <v>1</v>
      </c>
      <c r="Q24" s="85">
        <f>Q7+Q21</f>
        <v>1</v>
      </c>
      <c r="R24" s="85">
        <f>R7+R21</f>
        <v>1</v>
      </c>
      <c r="S24" s="175">
        <f t="shared" ref="S24:U24" si="17">S7+S21</f>
        <v>1</v>
      </c>
      <c r="T24" s="182">
        <f t="shared" si="17"/>
        <v>1</v>
      </c>
      <c r="U24" s="85">
        <f t="shared" si="17"/>
        <v>1</v>
      </c>
      <c r="W24" s="93">
        <f t="shared" si="4"/>
        <v>0.18950005828622077</v>
      </c>
      <c r="X24" s="86">
        <f t="shared" si="5"/>
        <v>0</v>
      </c>
    </row>
    <row r="27" spans="1:24" x14ac:dyDescent="0.25">
      <c r="A27" s="1" t="s">
        <v>23</v>
      </c>
      <c r="M27" s="1" t="s">
        <v>25</v>
      </c>
      <c r="W27" s="1" t="str">
        <f>W3</f>
        <v>VARIAÇÃO (JAN-MAR)</v>
      </c>
    </row>
    <row r="28" spans="1:24" ht="15" customHeight="1" thickBot="1" x14ac:dyDescent="0.3"/>
    <row r="29" spans="1:24" ht="24" customHeight="1" x14ac:dyDescent="0.25">
      <c r="A29" s="395" t="s">
        <v>37</v>
      </c>
      <c r="B29" s="415"/>
      <c r="C29" s="397">
        <v>2016</v>
      </c>
      <c r="D29" s="392">
        <v>2017</v>
      </c>
      <c r="E29" s="392">
        <v>2018</v>
      </c>
      <c r="F29" s="392">
        <v>2019</v>
      </c>
      <c r="G29" s="392">
        <v>2020</v>
      </c>
      <c r="H29" s="392">
        <v>2021</v>
      </c>
      <c r="I29" s="412">
        <v>2022</v>
      </c>
      <c r="J29" s="403" t="str">
        <f>J5</f>
        <v>janeiro - março</v>
      </c>
      <c r="K29" s="404"/>
      <c r="M29" s="405">
        <v>2016</v>
      </c>
      <c r="N29" s="392">
        <v>2017</v>
      </c>
      <c r="O29" s="392">
        <v>2018</v>
      </c>
      <c r="P29" s="392">
        <v>2019</v>
      </c>
      <c r="Q29" s="392">
        <v>2020</v>
      </c>
      <c r="R29" s="392">
        <v>2021</v>
      </c>
      <c r="S29" s="412">
        <v>2022</v>
      </c>
      <c r="T29" s="403" t="str">
        <f>J5</f>
        <v>janeiro - março</v>
      </c>
      <c r="U29" s="404"/>
      <c r="W29" s="409" t="s">
        <v>91</v>
      </c>
      <c r="X29" s="410"/>
    </row>
    <row r="30" spans="1:24" ht="20.25" customHeight="1" thickBot="1" x14ac:dyDescent="0.3">
      <c r="A30" s="416"/>
      <c r="B30" s="417"/>
      <c r="C30" s="411"/>
      <c r="D30" s="394"/>
      <c r="E30" s="394"/>
      <c r="F30" s="394"/>
      <c r="G30" s="394"/>
      <c r="H30" s="393"/>
      <c r="I30" s="413"/>
      <c r="J30" s="167">
        <v>2022</v>
      </c>
      <c r="K30" s="169">
        <v>2023</v>
      </c>
      <c r="M30" s="418"/>
      <c r="N30" s="394"/>
      <c r="O30" s="394"/>
      <c r="P30" s="394"/>
      <c r="Q30" s="394"/>
      <c r="R30" s="394"/>
      <c r="S30" s="419"/>
      <c r="T30" s="167">
        <v>2022</v>
      </c>
      <c r="U30" s="169">
        <v>2023</v>
      </c>
      <c r="W30" s="91" t="s">
        <v>1</v>
      </c>
      <c r="X30" s="75" t="s">
        <v>38</v>
      </c>
    </row>
    <row r="31" spans="1:24" ht="20.100000000000001" customHeight="1" thickBot="1" x14ac:dyDescent="0.3">
      <c r="A31" s="3" t="s">
        <v>2</v>
      </c>
      <c r="B31" s="4"/>
      <c r="C31" s="8">
        <f t="shared" ref="C31:I31" si="18">SUM(C32:C44)</f>
        <v>251533440</v>
      </c>
      <c r="D31" s="9">
        <f t="shared" si="18"/>
        <v>288451381</v>
      </c>
      <c r="E31" s="9">
        <f t="shared" si="18"/>
        <v>313935902</v>
      </c>
      <c r="F31" s="9">
        <f t="shared" si="18"/>
        <v>351270523</v>
      </c>
      <c r="G31" s="9">
        <f t="shared" si="18"/>
        <v>187039707</v>
      </c>
      <c r="H31" s="9">
        <f t="shared" si="18"/>
        <v>187801130</v>
      </c>
      <c r="I31" s="110">
        <f t="shared" si="18"/>
        <v>339213753</v>
      </c>
      <c r="J31" s="181">
        <f t="shared" ref="J31:K31" si="19">SUM(J32:J44)</f>
        <v>67615454</v>
      </c>
      <c r="K31" s="180">
        <f t="shared" si="19"/>
        <v>83407256</v>
      </c>
      <c r="M31" s="64">
        <f>C31/C48</f>
        <v>0.54553688503952369</v>
      </c>
      <c r="N31" s="16">
        <f>D31/D48</f>
        <v>0.55703591779368744</v>
      </c>
      <c r="O31" s="16">
        <f>E31/E48</f>
        <v>0.58498826793826098</v>
      </c>
      <c r="P31" s="16">
        <f>F31/F48</f>
        <v>0.59688823410284986</v>
      </c>
      <c r="Q31" s="16">
        <f>G31/G48</f>
        <v>0.58181254132927762</v>
      </c>
      <c r="R31" s="16">
        <f>H31/H48</f>
        <v>0.60588302359115886</v>
      </c>
      <c r="S31" s="17">
        <f>I31/I48</f>
        <v>0.57604847899445255</v>
      </c>
      <c r="T31" s="7">
        <f>J31/J48</f>
        <v>0.57138283020447522</v>
      </c>
      <c r="U31" s="17">
        <f>K31/K48</f>
        <v>0.57779932460026606</v>
      </c>
      <c r="W31" s="102">
        <f>(K31-J31)/J31</f>
        <v>0.23355314600120855</v>
      </c>
      <c r="X31" s="101">
        <f>(U31-T31)*100</f>
        <v>0.64164943957908394</v>
      </c>
    </row>
    <row r="32" spans="1:24" ht="20.100000000000001" customHeight="1" x14ac:dyDescent="0.25">
      <c r="A32" s="24"/>
      <c r="B32" t="s">
        <v>10</v>
      </c>
      <c r="C32" s="10">
        <v>39218341</v>
      </c>
      <c r="D32" s="35">
        <v>48114799</v>
      </c>
      <c r="E32" s="35">
        <v>49046966</v>
      </c>
      <c r="F32" s="35">
        <v>53546141</v>
      </c>
      <c r="G32" s="35">
        <v>29556331</v>
      </c>
      <c r="H32" s="35">
        <v>30198890</v>
      </c>
      <c r="I32" s="12">
        <v>53516688</v>
      </c>
      <c r="J32" s="10">
        <v>9390627</v>
      </c>
      <c r="K32" s="162">
        <v>12425616</v>
      </c>
      <c r="M32" s="96">
        <f>C32/$C$31</f>
        <v>0.15591700650219709</v>
      </c>
      <c r="N32" s="18">
        <f>D32/$D$31</f>
        <v>0.16680384345256438</v>
      </c>
      <c r="O32" s="18">
        <f>E32/$E$31</f>
        <v>0.15623242097362919</v>
      </c>
      <c r="P32" s="18">
        <f>F32/$F$31</f>
        <v>0.15243562295718163</v>
      </c>
      <c r="Q32" s="18">
        <f>G32/$G$31</f>
        <v>0.15802169215331374</v>
      </c>
      <c r="R32" s="18">
        <f>H32/$H$31</f>
        <v>0.16080249357392046</v>
      </c>
      <c r="S32" s="19">
        <f>I32/$I$31</f>
        <v>0.15776685799646809</v>
      </c>
      <c r="T32" s="37">
        <f>J32/$J$31</f>
        <v>0.13888285065718853</v>
      </c>
      <c r="U32" s="19">
        <f>K32/$K$31</f>
        <v>0.14897524023569364</v>
      </c>
      <c r="W32" s="103">
        <f t="shared" ref="W32:W48" si="20">(K32-J32)/J32</f>
        <v>0.32319343532652295</v>
      </c>
      <c r="X32" s="104">
        <f t="shared" ref="X32:X48" si="21">(U32-T32)*100</f>
        <v>1.0092389578505112</v>
      </c>
    </row>
    <row r="33" spans="1:24" ht="20.100000000000001" customHeight="1" x14ac:dyDescent="0.25">
      <c r="A33" s="24"/>
      <c r="B33" t="s">
        <v>18</v>
      </c>
      <c r="C33" s="10">
        <v>1924359</v>
      </c>
      <c r="D33" s="35">
        <v>2915898</v>
      </c>
      <c r="E33" s="35">
        <v>1715135</v>
      </c>
      <c r="F33" s="35">
        <v>1891261</v>
      </c>
      <c r="G33" s="35">
        <v>999405</v>
      </c>
      <c r="H33" s="35">
        <v>873317</v>
      </c>
      <c r="I33" s="12">
        <v>1566207</v>
      </c>
      <c r="J33" s="10">
        <v>315444</v>
      </c>
      <c r="K33" s="162">
        <v>386617</v>
      </c>
      <c r="M33" s="96">
        <f t="shared" ref="M33:M44" si="22">C33/$C$31</f>
        <v>7.6505096101735018E-3</v>
      </c>
      <c r="N33" s="18">
        <f t="shared" ref="N33:N44" si="23">D33/$D$31</f>
        <v>1.010880235653994E-2</v>
      </c>
      <c r="O33" s="18">
        <f t="shared" ref="O33:O44" si="24">E33/$E$31</f>
        <v>5.4633286255995018E-3</v>
      </c>
      <c r="P33" s="18">
        <f t="shared" ref="P33:P44" si="25">F33/$F$31</f>
        <v>5.3840583714449622E-3</v>
      </c>
      <c r="Q33" s="18">
        <f t="shared" ref="Q33:Q44" si="26">G33/$G$31</f>
        <v>5.3432771898001318E-3</v>
      </c>
      <c r="R33" s="18">
        <f t="shared" ref="R33:R44" si="27">H33/$H$31</f>
        <v>4.6502222856699528E-3</v>
      </c>
      <c r="S33" s="19">
        <f t="shared" ref="S33:S44" si="28">I33/$I$31</f>
        <v>4.6171683375113622E-3</v>
      </c>
      <c r="T33" s="37">
        <f t="shared" ref="T33:T44" si="29">J33/$J$31</f>
        <v>4.6652648372367657E-3</v>
      </c>
      <c r="U33" s="19">
        <f t="shared" ref="U33:U44" si="30">K33/$K$31</f>
        <v>4.6352921621111718E-3</v>
      </c>
      <c r="W33" s="103">
        <f t="shared" si="20"/>
        <v>0.22562800370271743</v>
      </c>
      <c r="X33" s="104">
        <f t="shared" si="21"/>
        <v>-2.9972675125593956E-3</v>
      </c>
    </row>
    <row r="34" spans="1:24" ht="20.100000000000001" customHeight="1" x14ac:dyDescent="0.25">
      <c r="A34" s="24"/>
      <c r="B34" t="s">
        <v>15</v>
      </c>
      <c r="C34" s="10">
        <v>45568148</v>
      </c>
      <c r="D34" s="35">
        <v>61332118</v>
      </c>
      <c r="E34" s="35">
        <v>64429780</v>
      </c>
      <c r="F34" s="35">
        <v>74767147</v>
      </c>
      <c r="G34" s="35">
        <v>44240397</v>
      </c>
      <c r="H34" s="35">
        <v>46662195</v>
      </c>
      <c r="I34" s="12">
        <v>84119480</v>
      </c>
      <c r="J34" s="10">
        <v>16997846</v>
      </c>
      <c r="K34" s="162">
        <v>20884686</v>
      </c>
      <c r="M34" s="96">
        <f t="shared" si="22"/>
        <v>0.181161391503253</v>
      </c>
      <c r="N34" s="18">
        <f t="shared" si="23"/>
        <v>0.21262549614903734</v>
      </c>
      <c r="O34" s="18">
        <f t="shared" si="24"/>
        <v>0.20523227700156449</v>
      </c>
      <c r="P34" s="18">
        <f t="shared" si="25"/>
        <v>0.21284776861279647</v>
      </c>
      <c r="Q34" s="18">
        <f t="shared" si="26"/>
        <v>0.23652943917411076</v>
      </c>
      <c r="R34" s="18">
        <f t="shared" si="27"/>
        <v>0.24846599698308525</v>
      </c>
      <c r="S34" s="19">
        <f t="shared" si="28"/>
        <v>0.24798369540164253</v>
      </c>
      <c r="T34" s="37">
        <f t="shared" si="29"/>
        <v>0.25138995591155833</v>
      </c>
      <c r="U34" s="19">
        <f t="shared" si="30"/>
        <v>0.25039411439215792</v>
      </c>
      <c r="W34" s="103">
        <f t="shared" si="20"/>
        <v>0.22866662046473418</v>
      </c>
      <c r="X34" s="104">
        <f t="shared" si="21"/>
        <v>-9.9584151940040888E-2</v>
      </c>
    </row>
    <row r="35" spans="1:24" ht="20.100000000000001" customHeight="1" x14ac:dyDescent="0.25">
      <c r="A35" s="24"/>
      <c r="B35" t="s">
        <v>8</v>
      </c>
      <c r="C35" s="10">
        <v>253854</v>
      </c>
      <c r="D35" s="35">
        <v>145443</v>
      </c>
      <c r="E35" s="35">
        <v>425755</v>
      </c>
      <c r="F35" s="35">
        <v>319658</v>
      </c>
      <c r="G35" s="35">
        <v>70775</v>
      </c>
      <c r="H35" s="35"/>
      <c r="I35" s="12"/>
      <c r="J35" s="10"/>
      <c r="K35" s="162"/>
      <c r="M35" s="96">
        <f t="shared" si="22"/>
        <v>1.0092256520643935E-3</v>
      </c>
      <c r="N35" s="18">
        <f t="shared" si="23"/>
        <v>5.0422015486901062E-4</v>
      </c>
      <c r="O35" s="18">
        <f t="shared" si="24"/>
        <v>1.3561844863477896E-3</v>
      </c>
      <c r="P35" s="18">
        <f t="shared" si="25"/>
        <v>9.1000519277844444E-4</v>
      </c>
      <c r="Q35" s="18">
        <f t="shared" si="26"/>
        <v>3.7839558848325183E-4</v>
      </c>
      <c r="R35" s="18">
        <f t="shared" si="27"/>
        <v>0</v>
      </c>
      <c r="S35" s="19">
        <f t="shared" si="28"/>
        <v>0</v>
      </c>
      <c r="T35" s="37">
        <f t="shared" si="29"/>
        <v>0</v>
      </c>
      <c r="U35" s="19">
        <f t="shared" si="30"/>
        <v>0</v>
      </c>
      <c r="W35" s="103"/>
      <c r="X35" s="104">
        <f t="shared" si="21"/>
        <v>0</v>
      </c>
    </row>
    <row r="36" spans="1:24" ht="20.100000000000001" customHeight="1" x14ac:dyDescent="0.25">
      <c r="A36" s="24"/>
      <c r="B36" t="s">
        <v>16</v>
      </c>
      <c r="C36" s="10">
        <v>297926</v>
      </c>
      <c r="D36" s="35">
        <v>132592</v>
      </c>
      <c r="E36" s="35">
        <v>130092</v>
      </c>
      <c r="F36" s="35">
        <v>197628</v>
      </c>
      <c r="G36" s="35">
        <v>411712</v>
      </c>
      <c r="H36" s="35">
        <v>184114</v>
      </c>
      <c r="I36" s="12">
        <v>275503</v>
      </c>
      <c r="J36" s="10">
        <v>37372</v>
      </c>
      <c r="K36" s="162">
        <v>71093</v>
      </c>
      <c r="M36" s="96">
        <f t="shared" si="22"/>
        <v>1.1844389358329453E-3</v>
      </c>
      <c r="N36" s="18">
        <f t="shared" si="23"/>
        <v>4.5966845275738165E-4</v>
      </c>
      <c r="O36" s="18">
        <f t="shared" si="24"/>
        <v>4.1439032353808326E-4</v>
      </c>
      <c r="P36" s="18">
        <f t="shared" si="25"/>
        <v>5.6260912049258395E-4</v>
      </c>
      <c r="Q36" s="18">
        <f t="shared" si="26"/>
        <v>2.2012010529935231E-3</v>
      </c>
      <c r="R36" s="18">
        <f t="shared" si="27"/>
        <v>9.8036683804831205E-4</v>
      </c>
      <c r="S36" s="19">
        <f t="shared" si="28"/>
        <v>8.1218110281041582E-4</v>
      </c>
      <c r="T36" s="37">
        <f t="shared" si="29"/>
        <v>5.5271388106038603E-4</v>
      </c>
      <c r="U36" s="19">
        <f t="shared" si="30"/>
        <v>8.5235989540286515E-4</v>
      </c>
      <c r="W36" s="103">
        <f t="shared" si="20"/>
        <v>0.9023065396553569</v>
      </c>
      <c r="X36" s="104">
        <f t="shared" si="21"/>
        <v>2.9964601434247912E-2</v>
      </c>
    </row>
    <row r="37" spans="1:24" ht="20.100000000000001" customHeight="1" x14ac:dyDescent="0.25">
      <c r="A37" s="24"/>
      <c r="B37" t="s">
        <v>13</v>
      </c>
      <c r="C37" s="10">
        <v>450437</v>
      </c>
      <c r="D37" s="35">
        <v>664202</v>
      </c>
      <c r="E37" s="35">
        <v>1193621</v>
      </c>
      <c r="F37" s="35">
        <v>878489</v>
      </c>
      <c r="G37" s="35">
        <v>374089</v>
      </c>
      <c r="H37" s="35">
        <v>524405</v>
      </c>
      <c r="I37" s="12">
        <v>1050046</v>
      </c>
      <c r="J37" s="10">
        <v>249952</v>
      </c>
      <c r="K37" s="162">
        <v>215327</v>
      </c>
      <c r="M37" s="96">
        <f t="shared" si="22"/>
        <v>1.7907638841181514E-3</v>
      </c>
      <c r="N37" s="18">
        <f t="shared" si="23"/>
        <v>2.3026480154033305E-3</v>
      </c>
      <c r="O37" s="18">
        <f t="shared" si="24"/>
        <v>3.8021169047431852E-3</v>
      </c>
      <c r="P37" s="18">
        <f t="shared" si="25"/>
        <v>2.5008901757464005E-3</v>
      </c>
      <c r="Q37" s="18">
        <f t="shared" si="26"/>
        <v>2.0000512511495756E-3</v>
      </c>
      <c r="R37" s="18">
        <f t="shared" si="27"/>
        <v>2.792342090806376E-3</v>
      </c>
      <c r="S37" s="19">
        <f t="shared" si="28"/>
        <v>3.0955289716687873E-3</v>
      </c>
      <c r="T37" s="37">
        <f t="shared" si="29"/>
        <v>3.6966696992081129E-3</v>
      </c>
      <c r="U37" s="19">
        <f t="shared" si="30"/>
        <v>2.5816339048487578E-3</v>
      </c>
      <c r="W37" s="103">
        <f t="shared" si="20"/>
        <v>-0.13852659710664447</v>
      </c>
      <c r="X37" s="104">
        <f t="shared" si="21"/>
        <v>-0.11150357943593552</v>
      </c>
    </row>
    <row r="38" spans="1:24" ht="20.100000000000001" customHeight="1" x14ac:dyDescent="0.25">
      <c r="A38" s="24"/>
      <c r="B38" t="s">
        <v>17</v>
      </c>
      <c r="C38" s="10">
        <v>22521987</v>
      </c>
      <c r="D38" s="35">
        <v>17563156</v>
      </c>
      <c r="E38" s="35">
        <v>16636857</v>
      </c>
      <c r="F38" s="35">
        <v>17822821</v>
      </c>
      <c r="G38" s="35">
        <v>9399875</v>
      </c>
      <c r="H38" s="35">
        <v>8065813</v>
      </c>
      <c r="I38" s="12">
        <v>18706329</v>
      </c>
      <c r="J38" s="10">
        <v>3358127</v>
      </c>
      <c r="K38" s="162">
        <v>4330582</v>
      </c>
      <c r="M38" s="96">
        <f t="shared" si="22"/>
        <v>8.9538738865098805E-2</v>
      </c>
      <c r="N38" s="18">
        <f t="shared" si="23"/>
        <v>6.0887751478645197E-2</v>
      </c>
      <c r="O38" s="18">
        <f t="shared" si="24"/>
        <v>5.2994438973086935E-2</v>
      </c>
      <c r="P38" s="18">
        <f t="shared" si="25"/>
        <v>5.0738162848921999E-2</v>
      </c>
      <c r="Q38" s="18">
        <f t="shared" si="26"/>
        <v>5.0256040018283391E-2</v>
      </c>
      <c r="R38" s="18">
        <f t="shared" si="27"/>
        <v>4.2948692587738958E-2</v>
      </c>
      <c r="S38" s="19">
        <f t="shared" si="28"/>
        <v>5.5146139667279354E-2</v>
      </c>
      <c r="T38" s="37">
        <f t="shared" si="29"/>
        <v>4.9665081003523251E-2</v>
      </c>
      <c r="U38" s="19">
        <f t="shared" si="30"/>
        <v>5.1920926399976523E-2</v>
      </c>
      <c r="W38" s="103">
        <f t="shared" si="20"/>
        <v>0.28958255599028865</v>
      </c>
      <c r="X38" s="104">
        <f t="shared" si="21"/>
        <v>0.22558453964532724</v>
      </c>
    </row>
    <row r="39" spans="1:24" ht="20.100000000000001" customHeight="1" x14ac:dyDescent="0.25">
      <c r="A39" s="24"/>
      <c r="B39" t="s">
        <v>86</v>
      </c>
      <c r="C39" s="10">
        <v>1028353</v>
      </c>
      <c r="D39" s="35">
        <v>1315033</v>
      </c>
      <c r="E39" s="35">
        <v>2781088</v>
      </c>
      <c r="F39" s="35">
        <v>4402111</v>
      </c>
      <c r="G39" s="35">
        <v>3599184</v>
      </c>
      <c r="H39" s="35">
        <v>2897116</v>
      </c>
      <c r="I39" s="12">
        <v>4071372</v>
      </c>
      <c r="J39" s="10">
        <v>872431</v>
      </c>
      <c r="K39" s="162">
        <v>1015467</v>
      </c>
      <c r="M39" s="96">
        <f t="shared" si="22"/>
        <v>4.0883351334915947E-3</v>
      </c>
      <c r="N39" s="18">
        <f t="shared" si="23"/>
        <v>4.5589415985496703E-3</v>
      </c>
      <c r="O39" s="18">
        <f t="shared" si="24"/>
        <v>8.8587765282098895E-3</v>
      </c>
      <c r="P39" s="18">
        <f t="shared" si="25"/>
        <v>1.2531968132150958E-2</v>
      </c>
      <c r="Q39" s="18">
        <f t="shared" si="26"/>
        <v>1.924288728702938E-2</v>
      </c>
      <c r="R39" s="18">
        <f t="shared" si="27"/>
        <v>1.5426509946984877E-2</v>
      </c>
      <c r="S39" s="19">
        <f t="shared" si="28"/>
        <v>1.2002378924771956E-2</v>
      </c>
      <c r="T39" s="37">
        <f t="shared" si="29"/>
        <v>1.2902834313587542E-2</v>
      </c>
      <c r="U39" s="19">
        <f t="shared" si="30"/>
        <v>1.2174804072202063E-2</v>
      </c>
      <c r="W39" s="103">
        <f t="shared" si="20"/>
        <v>0.16395107464085984</v>
      </c>
      <c r="X39" s="104">
        <f t="shared" si="21"/>
        <v>-7.2803024138547862E-2</v>
      </c>
    </row>
    <row r="40" spans="1:24" ht="20.100000000000001" customHeight="1" x14ac:dyDescent="0.25">
      <c r="A40" s="24"/>
      <c r="B40" t="s">
        <v>9</v>
      </c>
      <c r="C40" s="10">
        <v>7851825</v>
      </c>
      <c r="D40" s="35">
        <v>8951873</v>
      </c>
      <c r="E40" s="35">
        <v>10247540</v>
      </c>
      <c r="F40" s="35">
        <v>8485256</v>
      </c>
      <c r="G40" s="35">
        <v>3393417</v>
      </c>
      <c r="H40" s="35">
        <v>7405766</v>
      </c>
      <c r="I40" s="12">
        <v>15105832</v>
      </c>
      <c r="J40" s="10">
        <v>3177892</v>
      </c>
      <c r="K40" s="162">
        <v>3661169</v>
      </c>
      <c r="M40" s="96">
        <f t="shared" si="22"/>
        <v>3.121582959307518E-2</v>
      </c>
      <c r="N40" s="18">
        <f t="shared" si="23"/>
        <v>3.1034252527984949E-2</v>
      </c>
      <c r="O40" s="18">
        <f t="shared" si="24"/>
        <v>3.2642141069930894E-2</v>
      </c>
      <c r="P40" s="18">
        <f t="shared" si="25"/>
        <v>2.415590106318144E-2</v>
      </c>
      <c r="Q40" s="18">
        <f t="shared" si="26"/>
        <v>1.814276259532421E-2</v>
      </c>
      <c r="R40" s="18">
        <f t="shared" si="27"/>
        <v>3.9434086472216648E-2</v>
      </c>
      <c r="S40" s="19">
        <f t="shared" si="28"/>
        <v>4.4531897266559234E-2</v>
      </c>
      <c r="T40" s="37">
        <f t="shared" si="29"/>
        <v>4.6999492157517718E-2</v>
      </c>
      <c r="U40" s="19">
        <f t="shared" si="30"/>
        <v>4.3895089894816823E-2</v>
      </c>
      <c r="W40" s="103">
        <f t="shared" si="20"/>
        <v>0.15207470864333966</v>
      </c>
      <c r="X40" s="104">
        <f t="shared" si="21"/>
        <v>-0.31044022627008949</v>
      </c>
    </row>
    <row r="41" spans="1:24" ht="20.100000000000001" customHeight="1" x14ac:dyDescent="0.25">
      <c r="A41" s="24"/>
      <c r="B41" t="s">
        <v>12</v>
      </c>
      <c r="C41" s="10">
        <v>9409422</v>
      </c>
      <c r="D41" s="35">
        <v>10124791</v>
      </c>
      <c r="E41" s="35">
        <v>9134337</v>
      </c>
      <c r="F41" s="35">
        <v>17452801</v>
      </c>
      <c r="G41" s="35">
        <v>10781989</v>
      </c>
      <c r="H41" s="35">
        <v>10162431</v>
      </c>
      <c r="I41" s="12">
        <v>18869553</v>
      </c>
      <c r="J41" s="10">
        <v>4275994</v>
      </c>
      <c r="K41" s="162">
        <v>4364218</v>
      </c>
      <c r="M41" s="96">
        <f t="shared" si="22"/>
        <v>3.7408234865312542E-2</v>
      </c>
      <c r="N41" s="18">
        <f t="shared" si="23"/>
        <v>3.5100511444595923E-2</v>
      </c>
      <c r="O41" s="18">
        <f t="shared" si="24"/>
        <v>2.9096184736462541E-2</v>
      </c>
      <c r="P41" s="18">
        <f t="shared" si="25"/>
        <v>4.968478667366006E-2</v>
      </c>
      <c r="Q41" s="18">
        <f t="shared" si="26"/>
        <v>5.7645454930059313E-2</v>
      </c>
      <c r="R41" s="18">
        <f t="shared" si="27"/>
        <v>5.4112725519809175E-2</v>
      </c>
      <c r="S41" s="19">
        <f t="shared" si="28"/>
        <v>5.5627322987697375E-2</v>
      </c>
      <c r="T41" s="37">
        <f t="shared" si="29"/>
        <v>6.323989187442268E-2</v>
      </c>
      <c r="U41" s="19">
        <f t="shared" si="30"/>
        <v>5.2324200666666217E-2</v>
      </c>
      <c r="W41" s="103">
        <f t="shared" si="20"/>
        <v>2.0632395648824579E-2</v>
      </c>
      <c r="X41" s="104">
        <f t="shared" si="21"/>
        <v>-1.0915691207756464</v>
      </c>
    </row>
    <row r="42" spans="1:24" ht="20.100000000000001" customHeight="1" x14ac:dyDescent="0.25">
      <c r="A42" s="24"/>
      <c r="B42" t="s">
        <v>11</v>
      </c>
      <c r="C42" s="10">
        <v>15620227</v>
      </c>
      <c r="D42" s="35">
        <v>15852269</v>
      </c>
      <c r="E42" s="35">
        <v>16954742</v>
      </c>
      <c r="F42" s="35">
        <v>23629836</v>
      </c>
      <c r="G42" s="35">
        <v>12564521</v>
      </c>
      <c r="H42" s="35">
        <v>12331357</v>
      </c>
      <c r="I42" s="12">
        <v>22797838</v>
      </c>
      <c r="J42" s="10">
        <v>4727228</v>
      </c>
      <c r="K42" s="162">
        <v>5037780</v>
      </c>
      <c r="M42" s="96">
        <f t="shared" si="22"/>
        <v>6.2100001494831067E-2</v>
      </c>
      <c r="N42" s="18">
        <f t="shared" si="23"/>
        <v>5.4956467689783739E-2</v>
      </c>
      <c r="O42" s="18">
        <f t="shared" si="24"/>
        <v>5.4007018286172319E-2</v>
      </c>
      <c r="P42" s="18">
        <f t="shared" si="25"/>
        <v>6.7269623987208288E-2</v>
      </c>
      <c r="Q42" s="18">
        <f t="shared" si="26"/>
        <v>6.7175687994421418E-2</v>
      </c>
      <c r="R42" s="18">
        <f t="shared" si="27"/>
        <v>6.5661782759241116E-2</v>
      </c>
      <c r="S42" s="19">
        <f t="shared" si="28"/>
        <v>6.7207882340784689E-2</v>
      </c>
      <c r="T42" s="37">
        <f t="shared" si="29"/>
        <v>6.9913425413071995E-2</v>
      </c>
      <c r="U42" s="19">
        <f t="shared" si="30"/>
        <v>6.0399781045428473E-2</v>
      </c>
      <c r="W42" s="103">
        <f t="shared" si="20"/>
        <v>6.5694313876969765E-2</v>
      </c>
      <c r="X42" s="104">
        <f t="shared" si="21"/>
        <v>-0.95136443676435212</v>
      </c>
    </row>
    <row r="43" spans="1:24" ht="20.100000000000001" customHeight="1" x14ac:dyDescent="0.25">
      <c r="A43" s="24"/>
      <c r="B43" t="s">
        <v>6</v>
      </c>
      <c r="C43" s="10">
        <v>104024643</v>
      </c>
      <c r="D43" s="35">
        <v>116913448</v>
      </c>
      <c r="E43" s="35">
        <v>134343737</v>
      </c>
      <c r="F43" s="35">
        <v>142506462</v>
      </c>
      <c r="G43" s="35">
        <v>69368984</v>
      </c>
      <c r="H43" s="35">
        <v>66479113</v>
      </c>
      <c r="I43" s="12">
        <v>115838193</v>
      </c>
      <c r="J43" s="10">
        <v>23626668</v>
      </c>
      <c r="K43" s="162">
        <v>30491233</v>
      </c>
      <c r="M43" s="96">
        <f t="shared" si="22"/>
        <v>0.41356188266657506</v>
      </c>
      <c r="N43" s="18">
        <f t="shared" si="23"/>
        <v>0.40531422520733223</v>
      </c>
      <c r="O43" s="18">
        <f t="shared" si="24"/>
        <v>0.42793365188286109</v>
      </c>
      <c r="P43" s="18">
        <f t="shared" si="25"/>
        <v>0.40568864356432205</v>
      </c>
      <c r="Q43" s="18">
        <f t="shared" si="26"/>
        <v>0.3708783825244123</v>
      </c>
      <c r="R43" s="18">
        <f t="shared" si="27"/>
        <v>0.35398675716168482</v>
      </c>
      <c r="S43" s="19">
        <f t="shared" si="28"/>
        <v>0.34149026086215317</v>
      </c>
      <c r="T43" s="37">
        <f t="shared" si="29"/>
        <v>0.34942704074722325</v>
      </c>
      <c r="U43" s="19">
        <f t="shared" si="30"/>
        <v>0.36557050863776169</v>
      </c>
      <c r="W43" s="103">
        <f t="shared" si="20"/>
        <v>0.29054308461946476</v>
      </c>
      <c r="X43" s="104">
        <f t="shared" si="21"/>
        <v>1.6143467890538443</v>
      </c>
    </row>
    <row r="44" spans="1:24" ht="20.100000000000001" customHeight="1" thickBot="1" x14ac:dyDescent="0.3">
      <c r="A44" s="24"/>
      <c r="B44" t="s">
        <v>7</v>
      </c>
      <c r="C44" s="32">
        <v>3363918</v>
      </c>
      <c r="D44" s="44">
        <v>4425759</v>
      </c>
      <c r="E44" s="44">
        <v>6896252</v>
      </c>
      <c r="F44" s="35">
        <v>5370912</v>
      </c>
      <c r="G44" s="35">
        <v>2279028</v>
      </c>
      <c r="H44" s="35">
        <v>2016613</v>
      </c>
      <c r="I44" s="12">
        <v>3296712</v>
      </c>
      <c r="J44" s="10">
        <v>585873</v>
      </c>
      <c r="K44" s="162">
        <v>523468</v>
      </c>
      <c r="M44" s="96">
        <f t="shared" si="22"/>
        <v>1.3373641293976658E-2</v>
      </c>
      <c r="N44" s="18">
        <f t="shared" si="23"/>
        <v>1.5343171471936895E-2</v>
      </c>
      <c r="O44" s="18">
        <f t="shared" si="24"/>
        <v>2.1967070207854086E-2</v>
      </c>
      <c r="P44" s="18">
        <f t="shared" si="25"/>
        <v>1.5289959300114687E-2</v>
      </c>
      <c r="Q44" s="18">
        <f t="shared" si="26"/>
        <v>1.2184728240618982E-2</v>
      </c>
      <c r="R44" s="18">
        <f t="shared" si="27"/>
        <v>1.0738023780794078E-2</v>
      </c>
      <c r="S44" s="19">
        <f t="shared" si="28"/>
        <v>9.7186861406530298E-3</v>
      </c>
      <c r="T44" s="37">
        <f t="shared" si="29"/>
        <v>8.6647795044014642E-3</v>
      </c>
      <c r="U44" s="19">
        <f t="shared" si="30"/>
        <v>6.2760486929338615E-3</v>
      </c>
      <c r="W44" s="105">
        <f t="shared" si="20"/>
        <v>-0.10651625864308477</v>
      </c>
      <c r="X44" s="106">
        <f t="shared" si="21"/>
        <v>-0.23887308114676026</v>
      </c>
    </row>
    <row r="45" spans="1:24" ht="20.100000000000001" customHeight="1" thickBot="1" x14ac:dyDescent="0.3">
      <c r="A45" s="5" t="s">
        <v>46</v>
      </c>
      <c r="B45" s="6"/>
      <c r="C45" s="13">
        <f t="shared" ref="C45:H45" si="31">C46+C47</f>
        <v>209541598</v>
      </c>
      <c r="D45" s="36">
        <f t="shared" si="31"/>
        <v>229381261</v>
      </c>
      <c r="E45" s="36">
        <f t="shared" si="31"/>
        <v>222717428</v>
      </c>
      <c r="F45" s="36">
        <f t="shared" si="31"/>
        <v>237232488</v>
      </c>
      <c r="G45" s="36">
        <f t="shared" si="31"/>
        <v>134437906</v>
      </c>
      <c r="H45" s="36">
        <f t="shared" si="31"/>
        <v>122161557</v>
      </c>
      <c r="I45" s="15">
        <f t="shared" ref="I45:K45" si="32">I46+I47</f>
        <v>249649451</v>
      </c>
      <c r="J45" s="13">
        <f t="shared" si="32"/>
        <v>50721063</v>
      </c>
      <c r="K45" s="161">
        <f t="shared" si="32"/>
        <v>60946073</v>
      </c>
      <c r="M45" s="20">
        <f>C45/C48</f>
        <v>0.45446311496047637</v>
      </c>
      <c r="N45" s="21">
        <f>D45/D48</f>
        <v>0.4429640822063125</v>
      </c>
      <c r="O45" s="21">
        <f>E45/E48</f>
        <v>0.41501173206173902</v>
      </c>
      <c r="P45" s="21">
        <f>F45/F48</f>
        <v>0.4031117658971502</v>
      </c>
      <c r="Q45" s="21">
        <f>G45/G48</f>
        <v>0.41818745867072243</v>
      </c>
      <c r="R45" s="21">
        <f>H45/H48</f>
        <v>0.39411697640884108</v>
      </c>
      <c r="S45" s="22">
        <f>I45/I48</f>
        <v>0.4239515210055475</v>
      </c>
      <c r="T45" s="27">
        <f>J45/J48</f>
        <v>0.42861716979552472</v>
      </c>
      <c r="U45" s="22">
        <f>K45/K48</f>
        <v>0.42220067539973394</v>
      </c>
      <c r="W45" s="64">
        <f t="shared" si="20"/>
        <v>0.20159297528918113</v>
      </c>
      <c r="X45" s="101">
        <f t="shared" si="21"/>
        <v>-0.64164943957907838</v>
      </c>
    </row>
    <row r="46" spans="1:24" ht="20.100000000000001" customHeight="1" x14ac:dyDescent="0.25">
      <c r="A46" s="24"/>
      <c r="B46" t="s">
        <v>4</v>
      </c>
      <c r="C46" s="10">
        <v>1132602</v>
      </c>
      <c r="D46" s="35">
        <v>1008306</v>
      </c>
      <c r="E46" s="35">
        <v>391823</v>
      </c>
      <c r="F46" s="35">
        <v>719973</v>
      </c>
      <c r="G46" s="35">
        <v>928991</v>
      </c>
      <c r="H46" s="35">
        <v>1527679</v>
      </c>
      <c r="I46" s="12">
        <v>2660419</v>
      </c>
      <c r="J46" s="10">
        <v>466572</v>
      </c>
      <c r="K46" s="162">
        <v>650624</v>
      </c>
      <c r="M46" s="96">
        <f>C46/C45</f>
        <v>5.4051415604838516E-3</v>
      </c>
      <c r="N46" s="37">
        <f>D46/D45</f>
        <v>4.3957644822608241E-3</v>
      </c>
      <c r="O46" s="37">
        <f>E46/E45</f>
        <v>1.7592830678701983E-3</v>
      </c>
      <c r="P46" s="37">
        <f>F46/F45</f>
        <v>3.034883653877963E-3</v>
      </c>
      <c r="Q46" s="37">
        <f>G46/G45</f>
        <v>6.9101864767218257E-3</v>
      </c>
      <c r="R46" s="37">
        <f>H46/H45</f>
        <v>1.2505398895660769E-2</v>
      </c>
      <c r="S46" s="19">
        <f>I46/I45</f>
        <v>1.0656618668069892E-2</v>
      </c>
      <c r="T46" s="37">
        <f>J46/J45</f>
        <v>9.1987819734771718E-3</v>
      </c>
      <c r="U46" s="19">
        <f>K46/K45</f>
        <v>1.0675404795974303E-2</v>
      </c>
      <c r="W46" s="107">
        <f t="shared" si="20"/>
        <v>0.39447716536783178</v>
      </c>
      <c r="X46" s="108">
        <f t="shared" si="21"/>
        <v>0.14766228224971314</v>
      </c>
    </row>
    <row r="47" spans="1:24" ht="20.100000000000001" customHeight="1" thickBot="1" x14ac:dyDescent="0.3">
      <c r="A47" s="24"/>
      <c r="B47" t="s">
        <v>3</v>
      </c>
      <c r="C47" s="32">
        <v>208408996</v>
      </c>
      <c r="D47" s="35">
        <v>228372955</v>
      </c>
      <c r="E47" s="35">
        <v>222325605</v>
      </c>
      <c r="F47" s="35">
        <v>236512515</v>
      </c>
      <c r="G47" s="35">
        <v>133508915</v>
      </c>
      <c r="H47" s="35">
        <v>120633878</v>
      </c>
      <c r="I47" s="43">
        <v>246989032</v>
      </c>
      <c r="J47" s="10">
        <v>50254491</v>
      </c>
      <c r="K47" s="162">
        <v>60295449</v>
      </c>
      <c r="M47" s="96">
        <f>C47/C45</f>
        <v>0.99459485843951612</v>
      </c>
      <c r="N47" s="37">
        <f>D47/D45</f>
        <v>0.99560423551773913</v>
      </c>
      <c r="O47" s="37">
        <f>E47/E45</f>
        <v>0.99824071693212979</v>
      </c>
      <c r="P47" s="37">
        <f>F47/F45</f>
        <v>0.99696511634612206</v>
      </c>
      <c r="Q47" s="37">
        <f>G47/G45</f>
        <v>0.99308981352327819</v>
      </c>
      <c r="R47" s="37">
        <f>H47/H45</f>
        <v>0.98749460110433929</v>
      </c>
      <c r="S47" s="94">
        <f>I47/I45</f>
        <v>0.98934338133193012</v>
      </c>
      <c r="T47" s="179">
        <f>J47/J45</f>
        <v>0.99080121802652288</v>
      </c>
      <c r="U47" s="94">
        <f>K47/K45</f>
        <v>0.98932459520402571</v>
      </c>
      <c r="W47" s="109">
        <f t="shared" si="20"/>
        <v>0.19980220275238686</v>
      </c>
      <c r="X47" s="106">
        <f t="shared" si="21"/>
        <v>-0.14766228224971645</v>
      </c>
    </row>
    <row r="48" spans="1:24" ht="20.100000000000001" customHeight="1" thickBot="1" x14ac:dyDescent="0.3">
      <c r="A48" s="74" t="s">
        <v>5</v>
      </c>
      <c r="B48" s="100"/>
      <c r="C48" s="83">
        <f t="shared" ref="C48:H48" si="33">C31+C45</f>
        <v>461075038</v>
      </c>
      <c r="D48" s="84">
        <f t="shared" si="33"/>
        <v>517832642</v>
      </c>
      <c r="E48" s="84">
        <f t="shared" si="33"/>
        <v>536653330</v>
      </c>
      <c r="F48" s="84">
        <f t="shared" si="33"/>
        <v>588503011</v>
      </c>
      <c r="G48" s="84">
        <f t="shared" si="33"/>
        <v>321477613</v>
      </c>
      <c r="H48" s="84">
        <f t="shared" si="33"/>
        <v>309962687</v>
      </c>
      <c r="I48" s="168">
        <f t="shared" ref="I48:K48" si="34">I31+I45</f>
        <v>588863204</v>
      </c>
      <c r="J48" s="171">
        <f t="shared" si="34"/>
        <v>118336517</v>
      </c>
      <c r="K48" s="170">
        <f t="shared" si="34"/>
        <v>144353329</v>
      </c>
      <c r="M48" s="89">
        <f>M31+M45</f>
        <v>1</v>
      </c>
      <c r="N48" s="85">
        <f>N31+N45</f>
        <v>1</v>
      </c>
      <c r="O48" s="85">
        <f>O31+O45</f>
        <v>1</v>
      </c>
      <c r="P48" s="85">
        <f t="shared" ref="P48:Q48" si="35">P31+P45</f>
        <v>1</v>
      </c>
      <c r="Q48" s="85">
        <f t="shared" si="35"/>
        <v>1</v>
      </c>
      <c r="R48" s="85">
        <f>R31+R45</f>
        <v>1</v>
      </c>
      <c r="S48" s="175">
        <f t="shared" ref="S48:U48" si="36">S31+S45</f>
        <v>1</v>
      </c>
      <c r="T48" s="182">
        <f t="shared" si="36"/>
        <v>1</v>
      </c>
      <c r="U48" s="85">
        <f t="shared" si="36"/>
        <v>1</v>
      </c>
      <c r="W48" s="93">
        <f t="shared" si="20"/>
        <v>0.21985446808443754</v>
      </c>
      <c r="X48" s="86">
        <f t="shared" si="21"/>
        <v>0</v>
      </c>
    </row>
    <row r="49" spans="1:13" ht="15" customHeight="1" x14ac:dyDescent="0.25"/>
    <row r="50" spans="1:13" ht="15" customHeight="1" x14ac:dyDescent="0.25"/>
    <row r="51" spans="1:13" ht="15" customHeight="1" x14ac:dyDescent="0.25">
      <c r="A51" s="1" t="s">
        <v>27</v>
      </c>
      <c r="M51" s="1" t="str">
        <f>W3</f>
        <v>VARIAÇÃO (JAN-MAR)</v>
      </c>
    </row>
    <row r="52" spans="1:13" ht="15" customHeight="1" thickBot="1" x14ac:dyDescent="0.3"/>
    <row r="53" spans="1:13" ht="24" customHeight="1" x14ac:dyDescent="0.25">
      <c r="A53" s="395" t="s">
        <v>37</v>
      </c>
      <c r="B53" s="415"/>
      <c r="C53" s="397">
        <v>2016</v>
      </c>
      <c r="D53" s="392">
        <v>2017</v>
      </c>
      <c r="E53" s="392">
        <v>2018</v>
      </c>
      <c r="F53" s="407">
        <v>2019</v>
      </c>
      <c r="G53" s="407">
        <v>2020</v>
      </c>
      <c r="H53" s="392">
        <v>2021</v>
      </c>
      <c r="I53" s="412">
        <v>2022</v>
      </c>
      <c r="J53" s="403" t="str">
        <f>J5</f>
        <v>janeiro - março</v>
      </c>
      <c r="K53" s="404"/>
      <c r="M53" s="399" t="s">
        <v>94</v>
      </c>
    </row>
    <row r="54" spans="1:13" ht="20.100000000000001" customHeight="1" thickBot="1" x14ac:dyDescent="0.3">
      <c r="A54" s="416"/>
      <c r="B54" s="417"/>
      <c r="C54" s="411">
        <v>2016</v>
      </c>
      <c r="D54" s="394">
        <v>2017</v>
      </c>
      <c r="E54" s="394">
        <v>2018</v>
      </c>
      <c r="F54" s="414"/>
      <c r="G54" s="414"/>
      <c r="H54" s="393"/>
      <c r="I54" s="413"/>
      <c r="J54" s="167">
        <v>2022</v>
      </c>
      <c r="K54" s="169">
        <v>2023</v>
      </c>
      <c r="M54" s="400"/>
    </row>
    <row r="55" spans="1:13" ht="20.100000000000001" customHeight="1" thickBot="1" x14ac:dyDescent="0.3">
      <c r="A55" s="3" t="s">
        <v>2</v>
      </c>
      <c r="B55" s="4"/>
      <c r="C55" s="111">
        <f>C31/C7</f>
        <v>9.8494977541431705</v>
      </c>
      <c r="D55" s="112">
        <f t="shared" ref="D55:I55" si="37">D31/D7</f>
        <v>10.411404658338641</v>
      </c>
      <c r="E55" s="112">
        <f>E31/E7</f>
        <v>10.813566770358026</v>
      </c>
      <c r="F55" s="112">
        <f>F31/F7</f>
        <v>10.404073354368721</v>
      </c>
      <c r="G55" s="112">
        <f>G31/G7</f>
        <v>10.469578868030986</v>
      </c>
      <c r="H55" s="112">
        <f>H31/H7</f>
        <v>10.660623147706586</v>
      </c>
      <c r="I55" s="116">
        <f t="shared" si="37"/>
        <v>11.3753792715257</v>
      </c>
      <c r="J55" s="183">
        <f t="shared" ref="J55:K55" si="38">J31/J7</f>
        <v>10.758300176118945</v>
      </c>
      <c r="K55" s="184">
        <f t="shared" si="38"/>
        <v>11.559190239681271</v>
      </c>
      <c r="M55" s="23">
        <f>(K55-J55)/J55</f>
        <v>7.4443922408869503E-2</v>
      </c>
    </row>
    <row r="56" spans="1:13" ht="20.100000000000001" customHeight="1" x14ac:dyDescent="0.25">
      <c r="A56" s="24"/>
      <c r="B56" t="s">
        <v>10</v>
      </c>
      <c r="C56" s="117">
        <f t="shared" ref="C56:I71" si="39">C32/C8</f>
        <v>8.3407750570927028</v>
      </c>
      <c r="D56" s="118">
        <f t="shared" si="39"/>
        <v>8.3926113663102786</v>
      </c>
      <c r="E56" s="118">
        <f t="shared" si="39"/>
        <v>8.7688624445989944</v>
      </c>
      <c r="F56" s="118">
        <f t="shared" ref="F56:G56" si="40">F32/F8</f>
        <v>8.861632720002369</v>
      </c>
      <c r="G56" s="118">
        <f t="shared" si="40"/>
        <v>8.7098588037958002</v>
      </c>
      <c r="H56" s="118">
        <f t="shared" ref="H56" si="41">H32/H8</f>
        <v>8.7108279571319205</v>
      </c>
      <c r="I56" s="119">
        <f t="shared" si="39"/>
        <v>9.5542379380992752</v>
      </c>
      <c r="J56" s="117">
        <f t="shared" ref="J56:K56" si="42">J32/J8</f>
        <v>8.7638537103436427</v>
      </c>
      <c r="K56" s="185">
        <f t="shared" si="42"/>
        <v>9.7023581222475563</v>
      </c>
      <c r="M56" s="244">
        <f t="shared" ref="M56:M72" si="43">(K56-J56)/J56</f>
        <v>0.10708809650670374</v>
      </c>
    </row>
    <row r="57" spans="1:13" ht="20.100000000000001" customHeight="1" x14ac:dyDescent="0.25">
      <c r="A57" s="24"/>
      <c r="B57" t="s">
        <v>18</v>
      </c>
      <c r="C57" s="117">
        <f t="shared" si="39"/>
        <v>5.2730976957792945</v>
      </c>
      <c r="D57" s="118">
        <f t="shared" si="39"/>
        <v>6.1131859492436869</v>
      </c>
      <c r="E57" s="118">
        <f t="shared" si="39"/>
        <v>5.6729808754556217</v>
      </c>
      <c r="F57" s="118">
        <f t="shared" ref="F57:G57" si="44">F33/F9</f>
        <v>6.9424964576496411</v>
      </c>
      <c r="G57" s="118">
        <f t="shared" si="44"/>
        <v>6.4647493741631248</v>
      </c>
      <c r="H57" s="118">
        <f t="shared" ref="H57" si="45">H33/H9</f>
        <v>5.5641234748813355</v>
      </c>
      <c r="I57" s="119">
        <f t="shared" si="39"/>
        <v>5.8064225523380184</v>
      </c>
      <c r="J57" s="117">
        <f t="shared" ref="J57:K57" si="46">J33/J9</f>
        <v>5.535561989997368</v>
      </c>
      <c r="K57" s="185">
        <f t="shared" si="46"/>
        <v>6.3815033672256698</v>
      </c>
      <c r="M57" s="30">
        <f t="shared" si="43"/>
        <v>0.15281942082066793</v>
      </c>
    </row>
    <row r="58" spans="1:13" ht="20.100000000000001" customHeight="1" x14ac:dyDescent="0.25">
      <c r="A58" s="24"/>
      <c r="B58" t="s">
        <v>15</v>
      </c>
      <c r="C58" s="117">
        <f t="shared" si="39"/>
        <v>13.142143378334337</v>
      </c>
      <c r="D58" s="118">
        <f t="shared" si="39"/>
        <v>14.005606159422275</v>
      </c>
      <c r="E58" s="118">
        <f t="shared" si="39"/>
        <v>15.710852034383059</v>
      </c>
      <c r="F58" s="118">
        <f t="shared" ref="F58:G58" si="47">F34/F10</f>
        <v>16.516943049386594</v>
      </c>
      <c r="G58" s="118">
        <f t="shared" si="47"/>
        <v>16.82118789067847</v>
      </c>
      <c r="H58" s="118">
        <f t="shared" ref="H58" si="48">H34/H10</f>
        <v>16.111156571944704</v>
      </c>
      <c r="I58" s="119">
        <f t="shared" si="39"/>
        <v>16.927584224408189</v>
      </c>
      <c r="J58" s="117">
        <f t="shared" ref="J58:K58" si="49">J34/J10</f>
        <v>16.30615520246657</v>
      </c>
      <c r="K58" s="185">
        <f t="shared" si="49"/>
        <v>16.76526034910156</v>
      </c>
      <c r="M58" s="30">
        <f t="shared" si="43"/>
        <v>2.8155327907435992E-2</v>
      </c>
    </row>
    <row r="59" spans="1:13" ht="20.100000000000001" customHeight="1" x14ac:dyDescent="0.25">
      <c r="A59" s="24"/>
      <c r="B59" t="s">
        <v>8</v>
      </c>
      <c r="C59" s="117">
        <f t="shared" si="39"/>
        <v>6.3988203266787655</v>
      </c>
      <c r="D59" s="118">
        <f t="shared" si="39"/>
        <v>3.142810838843511</v>
      </c>
      <c r="E59" s="118">
        <f t="shared" si="39"/>
        <v>3.4584985053288277</v>
      </c>
      <c r="F59" s="118">
        <f t="shared" ref="F59:G59" si="50">F35/F11</f>
        <v>2.8007500021904268</v>
      </c>
      <c r="G59" s="118">
        <f t="shared" si="50"/>
        <v>3.0593498746433818</v>
      </c>
      <c r="H59" s="118"/>
      <c r="I59" s="119"/>
      <c r="J59" s="117"/>
      <c r="K59" s="185"/>
      <c r="M59" s="30"/>
    </row>
    <row r="60" spans="1:13" ht="20.100000000000001" customHeight="1" x14ac:dyDescent="0.25">
      <c r="A60" s="24"/>
      <c r="B60" t="s">
        <v>16</v>
      </c>
      <c r="C60" s="117">
        <f t="shared" si="39"/>
        <v>13.75466297322253</v>
      </c>
      <c r="D60" s="118">
        <f t="shared" si="39"/>
        <v>10.495685902002691</v>
      </c>
      <c r="E60" s="118">
        <f t="shared" si="39"/>
        <v>12.950920856147336</v>
      </c>
      <c r="F60" s="118">
        <f t="shared" ref="F60:G60" si="51">F36/F12</f>
        <v>10.068164450557848</v>
      </c>
      <c r="G60" s="118">
        <f t="shared" si="51"/>
        <v>9.1511891531451433</v>
      </c>
      <c r="H60" s="118">
        <f t="shared" ref="H60" si="52">H36/H12</f>
        <v>8.5774050780340083</v>
      </c>
      <c r="I60" s="119">
        <f t="shared" si="39"/>
        <v>9.5451962720437926</v>
      </c>
      <c r="J60" s="117">
        <f t="shared" ref="J60:K60" si="53">J36/J12</f>
        <v>8.5013648771610555</v>
      </c>
      <c r="K60" s="185">
        <f t="shared" si="53"/>
        <v>9.9751648660025261</v>
      </c>
      <c r="M60" s="30">
        <f t="shared" si="43"/>
        <v>0.17336039684649215</v>
      </c>
    </row>
    <row r="61" spans="1:13" ht="20.100000000000001" customHeight="1" x14ac:dyDescent="0.25">
      <c r="A61" s="24"/>
      <c r="B61" t="s">
        <v>13</v>
      </c>
      <c r="C61" s="117">
        <f t="shared" si="39"/>
        <v>21.465735798703776</v>
      </c>
      <c r="D61" s="118">
        <f t="shared" si="39"/>
        <v>14.720789007092199</v>
      </c>
      <c r="E61" s="118">
        <f t="shared" si="39"/>
        <v>12.061285530956013</v>
      </c>
      <c r="F61" s="118">
        <f t="shared" ref="F61:G61" si="54">F37/F13</f>
        <v>11.294826300496284</v>
      </c>
      <c r="G61" s="118">
        <f t="shared" si="54"/>
        <v>13.343641876226146</v>
      </c>
      <c r="H61" s="118">
        <f t="shared" ref="H61" si="55">H37/H13</f>
        <v>19.202643817056646</v>
      </c>
      <c r="I61" s="119">
        <f t="shared" si="39"/>
        <v>21.048911518261637</v>
      </c>
      <c r="J61" s="117">
        <f t="shared" ref="J61:K61" si="56">J37/J13</f>
        <v>23.42128935532234</v>
      </c>
      <c r="K61" s="185">
        <f t="shared" si="56"/>
        <v>17.501991384215231</v>
      </c>
      <c r="M61" s="30">
        <f t="shared" si="43"/>
        <v>-0.25273151624173867</v>
      </c>
    </row>
    <row r="62" spans="1:13" ht="20.100000000000001" customHeight="1" x14ac:dyDescent="0.25">
      <c r="A62" s="24"/>
      <c r="B62" t="s">
        <v>17</v>
      </c>
      <c r="C62" s="117">
        <f t="shared" si="39"/>
        <v>8.5465300809799558</v>
      </c>
      <c r="D62" s="118">
        <f t="shared" si="39"/>
        <v>10.986867547585044</v>
      </c>
      <c r="E62" s="118">
        <f t="shared" si="39"/>
        <v>8.4069324817011086</v>
      </c>
      <c r="F62" s="118">
        <f t="shared" ref="F62:G62" si="57">F38/F14</f>
        <v>8.1401663674342579</v>
      </c>
      <c r="G62" s="118">
        <f t="shared" si="57"/>
        <v>7.8997118247652534</v>
      </c>
      <c r="H62" s="118">
        <f t="shared" ref="H62" si="58">H38/H14</f>
        <v>7.6902885212202916</v>
      </c>
      <c r="I62" s="119">
        <f t="shared" si="39"/>
        <v>10.31779018067674</v>
      </c>
      <c r="J62" s="117">
        <f t="shared" ref="J62:K62" si="59">J38/J14</f>
        <v>8.5901419187164905</v>
      </c>
      <c r="K62" s="185">
        <f t="shared" si="59"/>
        <v>10.676687762412755</v>
      </c>
      <c r="M62" s="30">
        <f t="shared" si="43"/>
        <v>0.2429000432635493</v>
      </c>
    </row>
    <row r="63" spans="1:13" ht="20.100000000000001" customHeight="1" x14ac:dyDescent="0.25">
      <c r="A63" s="24"/>
      <c r="B63" t="s">
        <v>86</v>
      </c>
      <c r="C63" s="117">
        <f t="shared" si="39"/>
        <v>8.8219907864146805</v>
      </c>
      <c r="D63" s="118">
        <f t="shared" si="39"/>
        <v>7.9278075188695167</v>
      </c>
      <c r="E63" s="118">
        <f t="shared" si="39"/>
        <v>5.3059111054299448</v>
      </c>
      <c r="F63" s="118">
        <f t="shared" ref="F63:G63" si="60">F39/F15</f>
        <v>7.4216689735864705</v>
      </c>
      <c r="G63" s="118">
        <f t="shared" si="60"/>
        <v>7.9880684466342631</v>
      </c>
      <c r="H63" s="118">
        <f t="shared" ref="H63" si="61">H39/H15</f>
        <v>7.3332827086244254</v>
      </c>
      <c r="I63" s="119">
        <f t="shared" si="39"/>
        <v>7.146657211215242</v>
      </c>
      <c r="J63" s="117">
        <f t="shared" ref="J63:K63" si="62">J39/J15</f>
        <v>6.8817274699270357</v>
      </c>
      <c r="K63" s="185">
        <f t="shared" si="62"/>
        <v>7.0030757984317562</v>
      </c>
      <c r="M63" s="30">
        <f t="shared" si="43"/>
        <v>1.763341094732529E-2</v>
      </c>
    </row>
    <row r="64" spans="1:13" ht="20.100000000000001" customHeight="1" x14ac:dyDescent="0.25">
      <c r="A64" s="24"/>
      <c r="B64" t="s">
        <v>9</v>
      </c>
      <c r="C64" s="117">
        <f t="shared" si="39"/>
        <v>8.6157584549226236</v>
      </c>
      <c r="D64" s="118">
        <f t="shared" si="39"/>
        <v>9.2267089803991489</v>
      </c>
      <c r="E64" s="118">
        <f t="shared" si="39"/>
        <v>10.043909773256988</v>
      </c>
      <c r="F64" s="118">
        <f t="shared" ref="F64:G64" si="63">F40/F16</f>
        <v>9.7347836212761418</v>
      </c>
      <c r="G64" s="118">
        <f t="shared" si="63"/>
        <v>11.959347444545473</v>
      </c>
      <c r="H64" s="118">
        <f t="shared" ref="H64" si="64">H40/H16</f>
        <v>11.144735654047807</v>
      </c>
      <c r="I64" s="119">
        <f t="shared" si="39"/>
        <v>11.407877307692889</v>
      </c>
      <c r="J64" s="117">
        <f t="shared" ref="J64:K64" si="65">J40/J16</f>
        <v>11.049425083534128</v>
      </c>
      <c r="K64" s="185">
        <f t="shared" si="65"/>
        <v>11.827085715762474</v>
      </c>
      <c r="M64" s="30">
        <f t="shared" si="43"/>
        <v>7.0380189588978376E-2</v>
      </c>
    </row>
    <row r="65" spans="1:40" ht="20.100000000000001" customHeight="1" x14ac:dyDescent="0.25">
      <c r="A65" s="24"/>
      <c r="B65" t="s">
        <v>12</v>
      </c>
      <c r="C65" s="117">
        <f t="shared" si="39"/>
        <v>6.5114133195300425</v>
      </c>
      <c r="D65" s="118">
        <f t="shared" si="39"/>
        <v>6.194533158108551</v>
      </c>
      <c r="E65" s="118">
        <f t="shared" si="39"/>
        <v>5.8572628598213905</v>
      </c>
      <c r="F65" s="118">
        <f t="shared" ref="F65:G65" si="66">F41/F17</f>
        <v>4.6456746925895409</v>
      </c>
      <c r="G65" s="118">
        <f t="shared" si="66"/>
        <v>5.0539941688228893</v>
      </c>
      <c r="H65" s="118">
        <f t="shared" ref="H65" si="67">H41/H17</f>
        <v>5.2067475807992807</v>
      </c>
      <c r="I65" s="119">
        <f t="shared" si="39"/>
        <v>5.669224036997746</v>
      </c>
      <c r="J65" s="117">
        <f t="shared" ref="J65:K65" si="68">J41/J17</f>
        <v>5.3686211438091904</v>
      </c>
      <c r="K65" s="185">
        <f t="shared" si="68"/>
        <v>5.5809342099037451</v>
      </c>
      <c r="M65" s="30">
        <f t="shared" si="43"/>
        <v>3.9547038319025896E-2</v>
      </c>
    </row>
    <row r="66" spans="1:40" ht="20.100000000000001" customHeight="1" x14ac:dyDescent="0.25">
      <c r="A66" s="24"/>
      <c r="B66" t="s">
        <v>11</v>
      </c>
      <c r="C66" s="117">
        <f t="shared" si="39"/>
        <v>9.4593915192518825</v>
      </c>
      <c r="D66" s="118">
        <f t="shared" si="39"/>
        <v>9.8262393081334114</v>
      </c>
      <c r="E66" s="118">
        <f t="shared" si="39"/>
        <v>9.8714347596235577</v>
      </c>
      <c r="F66" s="118">
        <f t="shared" ref="F66:G66" si="69">F42/F18</f>
        <v>9.5642067097241092</v>
      </c>
      <c r="G66" s="118">
        <f t="shared" si="69"/>
        <v>8.986912153786843</v>
      </c>
      <c r="H66" s="118">
        <f t="shared" ref="H66" si="70">H42/H18</f>
        <v>9.5622009717787151</v>
      </c>
      <c r="I66" s="119">
        <f t="shared" si="39"/>
        <v>9.9662287667502074</v>
      </c>
      <c r="J66" s="117">
        <f t="shared" ref="J66:K66" si="71">J42/J18</f>
        <v>9.6576924805609234</v>
      </c>
      <c r="K66" s="185">
        <f t="shared" si="71"/>
        <v>9.7372678406791255</v>
      </c>
      <c r="M66" s="30">
        <f t="shared" si="43"/>
        <v>8.2395831383502826E-3</v>
      </c>
    </row>
    <row r="67" spans="1:40" s="1" customFormat="1" ht="20.100000000000001" customHeight="1" x14ac:dyDescent="0.25">
      <c r="A67" s="24"/>
      <c r="B67" t="s">
        <v>6</v>
      </c>
      <c r="C67" s="117">
        <f t="shared" si="39"/>
        <v>10.43620664331918</v>
      </c>
      <c r="D67" s="118">
        <f t="shared" si="39"/>
        <v>10.88841256916583</v>
      </c>
      <c r="E67" s="118">
        <f t="shared" si="39"/>
        <v>11.564204729106528</v>
      </c>
      <c r="F67" s="118">
        <f t="shared" ref="F67:G67" si="72">F43/F19</f>
        <v>11.385769200869499</v>
      </c>
      <c r="G67" s="118">
        <f t="shared" si="72"/>
        <v>11.546971243508999</v>
      </c>
      <c r="H67" s="118">
        <f t="shared" ref="H67" si="73">H43/H19</f>
        <v>11.891511229471307</v>
      </c>
      <c r="I67" s="119">
        <f t="shared" si="39"/>
        <v>12.329465946130973</v>
      </c>
      <c r="J67" s="117">
        <f t="shared" ref="J67:K67" si="74">J43/J19</f>
        <v>11.972514567431283</v>
      </c>
      <c r="K67" s="185">
        <f t="shared" si="74"/>
        <v>12.596528720493959</v>
      </c>
      <c r="L67"/>
      <c r="M67" s="30">
        <f t="shared" si="43"/>
        <v>5.2120559097933852E-2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K67"/>
      <c r="AL67"/>
      <c r="AM67"/>
      <c r="AN67"/>
    </row>
    <row r="68" spans="1:40" ht="20.100000000000001" customHeight="1" thickBot="1" x14ac:dyDescent="0.3">
      <c r="A68" s="24"/>
      <c r="B68" t="s">
        <v>7</v>
      </c>
      <c r="C68" s="121">
        <f t="shared" si="39"/>
        <v>17.343538291795131</v>
      </c>
      <c r="D68" s="122">
        <f t="shared" si="39"/>
        <v>15.135612348541587</v>
      </c>
      <c r="E68" s="122">
        <f t="shared" si="39"/>
        <v>17.897327696503972</v>
      </c>
      <c r="F68" s="122">
        <f t="shared" ref="F68:G68" si="75">F44/F20</f>
        <v>17.227658366505111</v>
      </c>
      <c r="G68" s="122">
        <f t="shared" si="75"/>
        <v>17.857502174372957</v>
      </c>
      <c r="H68" s="122">
        <f t="shared" ref="H68" si="76">H44/H20</f>
        <v>18.798711710200049</v>
      </c>
      <c r="I68" s="119">
        <f t="shared" si="39"/>
        <v>18.03887150079888</v>
      </c>
      <c r="J68" s="117">
        <f t="shared" ref="J68:K68" si="77">J44/J20</f>
        <v>17.085328511854421</v>
      </c>
      <c r="K68" s="185">
        <f t="shared" si="77"/>
        <v>17.973767339651147</v>
      </c>
      <c r="M68" s="34">
        <f t="shared" si="43"/>
        <v>5.2000102144965782E-2</v>
      </c>
    </row>
    <row r="69" spans="1:40" ht="20.100000000000001" customHeight="1" thickBot="1" x14ac:dyDescent="0.3">
      <c r="A69" s="5" t="s">
        <v>46</v>
      </c>
      <c r="B69" s="6"/>
      <c r="C69" s="124">
        <f t="shared" si="39"/>
        <v>4.3607267461763808</v>
      </c>
      <c r="D69" s="125">
        <f t="shared" si="39"/>
        <v>4.3688660485568471</v>
      </c>
      <c r="E69" s="125">
        <f t="shared" si="39"/>
        <v>4.2553963546621869</v>
      </c>
      <c r="F69" s="125">
        <f t="shared" ref="F69:G69" si="78">F45/F21</f>
        <v>4.2796460972023116</v>
      </c>
      <c r="G69" s="125">
        <f t="shared" si="78"/>
        <v>4.2715930980478385</v>
      </c>
      <c r="H69" s="125">
        <f t="shared" ref="H69" si="79">H45/H21</f>
        <v>4.3280938532497277</v>
      </c>
      <c r="I69" s="126">
        <f t="shared" si="39"/>
        <v>4.5931569152433829</v>
      </c>
      <c r="J69" s="124">
        <f t="shared" ref="J69:K69" si="80">J45/J21</f>
        <v>4.5122987812244624</v>
      </c>
      <c r="K69" s="186">
        <f t="shared" si="80"/>
        <v>4.4711320858254444</v>
      </c>
      <c r="M69" s="23">
        <f t="shared" si="43"/>
        <v>-9.1232202021531306E-3</v>
      </c>
    </row>
    <row r="70" spans="1:40" ht="20.100000000000001" customHeight="1" x14ac:dyDescent="0.25">
      <c r="A70" s="24"/>
      <c r="B70" t="s">
        <v>4</v>
      </c>
      <c r="C70" s="117">
        <f t="shared" si="39"/>
        <v>3.1413348569399915</v>
      </c>
      <c r="D70" s="118">
        <f t="shared" si="39"/>
        <v>4.3284595703762214</v>
      </c>
      <c r="E70" s="118">
        <f t="shared" si="39"/>
        <v>3.1386516925936014</v>
      </c>
      <c r="F70" s="118">
        <f t="shared" ref="F70:G70" si="81">F46/F22</f>
        <v>6.0754139030935139</v>
      </c>
      <c r="G70" s="118">
        <f t="shared" si="81"/>
        <v>7.2685314138173851</v>
      </c>
      <c r="H70" s="118">
        <f t="shared" ref="H70" si="82">H46/H22</f>
        <v>6.5255867000418615</v>
      </c>
      <c r="I70" s="119">
        <f t="shared" si="39"/>
        <v>6.5536923994068115</v>
      </c>
      <c r="J70" s="117">
        <f t="shared" ref="J70:K70" si="83">J46/J22</f>
        <v>6.0905412108712111</v>
      </c>
      <c r="K70" s="185">
        <f t="shared" si="83"/>
        <v>6.9293458580952993</v>
      </c>
      <c r="M70" s="244">
        <f t="shared" si="43"/>
        <v>0.13772251400694535</v>
      </c>
    </row>
    <row r="71" spans="1:40" ht="20.100000000000001" customHeight="1" thickBot="1" x14ac:dyDescent="0.3">
      <c r="A71" s="24"/>
      <c r="B71" t="s">
        <v>3</v>
      </c>
      <c r="C71" s="121">
        <f t="shared" si="39"/>
        <v>4.3699453667179951</v>
      </c>
      <c r="D71" s="118">
        <f t="shared" si="39"/>
        <v>4.3690461229431028</v>
      </c>
      <c r="E71" s="118">
        <f t="shared" si="39"/>
        <v>4.2580664307500946</v>
      </c>
      <c r="F71" s="118">
        <f t="shared" ref="F71:G71" si="84">F47/F23</f>
        <v>4.2757988184197595</v>
      </c>
      <c r="G71" s="118">
        <f t="shared" si="84"/>
        <v>4.259372905848462</v>
      </c>
      <c r="H71" s="118">
        <f t="shared" ref="H71" si="85">H47/H23</f>
        <v>4.3097149634795286</v>
      </c>
      <c r="I71" s="123">
        <f t="shared" si="39"/>
        <v>4.5784040917253366</v>
      </c>
      <c r="J71" s="117">
        <f t="shared" ref="J71:K71" si="86">J47/J23</f>
        <v>4.5014690944659721</v>
      </c>
      <c r="K71" s="185">
        <f t="shared" si="86"/>
        <v>4.4540818203455652</v>
      </c>
      <c r="M71" s="34">
        <f t="shared" si="43"/>
        <v>-1.0527068636029063E-2</v>
      </c>
    </row>
    <row r="72" spans="1:40" ht="20.100000000000001" customHeight="1" thickBot="1" x14ac:dyDescent="0.3">
      <c r="A72" s="74" t="s">
        <v>5</v>
      </c>
      <c r="B72" s="100"/>
      <c r="C72" s="127">
        <f t="shared" ref="C72:I72" si="87">C48/C24</f>
        <v>6.2654848542489967</v>
      </c>
      <c r="D72" s="128">
        <f t="shared" si="87"/>
        <v>6.4560462042243847</v>
      </c>
      <c r="E72" s="128">
        <f t="shared" si="87"/>
        <v>6.5952788640868016</v>
      </c>
      <c r="F72" s="128">
        <f t="shared" ref="F72:G72" si="88">F48/F24</f>
        <v>6.5978985402664216</v>
      </c>
      <c r="G72" s="128">
        <f t="shared" si="88"/>
        <v>6.5158732455828323</v>
      </c>
      <c r="H72" s="128">
        <f t="shared" ref="H72" si="89">H48/H24</f>
        <v>6.7616037470600112</v>
      </c>
      <c r="I72" s="176">
        <f t="shared" si="87"/>
        <v>6.9959120482515003</v>
      </c>
      <c r="J72" s="187">
        <f t="shared" ref="J72:K72" si="90">J48/J24</f>
        <v>6.752215718016342</v>
      </c>
      <c r="K72" s="188">
        <f t="shared" si="90"/>
        <v>6.9245230008305398</v>
      </c>
      <c r="M72" s="129">
        <f t="shared" si="43"/>
        <v>2.5518628256269344E-2</v>
      </c>
    </row>
    <row r="74" spans="1:40" ht="15.75" x14ac:dyDescent="0.25">
      <c r="A74" s="99" t="s">
        <v>39</v>
      </c>
    </row>
  </sheetData>
  <mergeCells count="46">
    <mergeCell ref="A53:B54"/>
    <mergeCell ref="C53:C54"/>
    <mergeCell ref="D53:D54"/>
    <mergeCell ref="E53:E54"/>
    <mergeCell ref="M53:M54"/>
    <mergeCell ref="I53:I54"/>
    <mergeCell ref="H53:H54"/>
    <mergeCell ref="F53:F54"/>
    <mergeCell ref="G53:G54"/>
    <mergeCell ref="J53:K53"/>
    <mergeCell ref="A5:B6"/>
    <mergeCell ref="C5:C6"/>
    <mergeCell ref="D5:D6"/>
    <mergeCell ref="E5:E6"/>
    <mergeCell ref="M5:M6"/>
    <mergeCell ref="I5:I6"/>
    <mergeCell ref="J5:K5"/>
    <mergeCell ref="H5:H6"/>
    <mergeCell ref="F5:F6"/>
    <mergeCell ref="G5:G6"/>
    <mergeCell ref="A29:B30"/>
    <mergeCell ref="C29:C30"/>
    <mergeCell ref="D29:D30"/>
    <mergeCell ref="E29:E30"/>
    <mergeCell ref="M29:M30"/>
    <mergeCell ref="I29:I30"/>
    <mergeCell ref="H29:H30"/>
    <mergeCell ref="F29:F30"/>
    <mergeCell ref="G29:G30"/>
    <mergeCell ref="J29:K29"/>
    <mergeCell ref="W5:X5"/>
    <mergeCell ref="S29:S30"/>
    <mergeCell ref="W29:X29"/>
    <mergeCell ref="S5:S6"/>
    <mergeCell ref="N29:N30"/>
    <mergeCell ref="O29:O30"/>
    <mergeCell ref="N5:N6"/>
    <mergeCell ref="O5:O6"/>
    <mergeCell ref="R5:R6"/>
    <mergeCell ref="R29:R30"/>
    <mergeCell ref="P5:P6"/>
    <mergeCell ref="P29:P30"/>
    <mergeCell ref="Q5:Q6"/>
    <mergeCell ref="Q29:Q30"/>
    <mergeCell ref="T5:U5"/>
    <mergeCell ref="T29:U29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T7:U24 W8:W10 T31:U48 W31:X34 J55:K58 M55:M58 W7 W12:W23 W36:X48 X35 J60:K72 M60:M72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2B99C500-6EE3-4405-8D3D-7EBE981EED3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M55:M72</xm:sqref>
        </x14:conditionalFormatting>
        <x14:conditionalFormatting xmlns:xm="http://schemas.microsoft.com/office/excel/2006/main">
          <x14:cfRule type="iconSet" priority="1" id="{299E99B0-10FC-4E19-9C88-6578AE937E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W7:X24</xm:sqref>
        </x14:conditionalFormatting>
        <x14:conditionalFormatting xmlns:xm="http://schemas.microsoft.com/office/excel/2006/main">
          <x14:cfRule type="iconSet" priority="3" id="{45B4170D-8628-4A21-844A-154F9F6965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W31:X48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A p r e s e n t a � � o   1 "   D e s c r i p t i o n = " A d i c i o n e   a l g u m a s   d e s c r i � � e s   d a   a p r e s e n t a � � o   a q u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a 9 7 8 0 0 1 - 2 4 d 2 - 4 1 c 4 - b 5 b f - 6 1 3 1 5 2 6 a 5 7 e 2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 0 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 G u i d = " 1 6 3 d 9 3 4 7 - f 7 c a - 4 a 3 8 - 9 0 b 4 - 9 9 6 a e 6 1 9 b 3 1 1 "   R e v = " 1 "   R e v G u i d = " a 0 4 6 e c a d - e 9 5 2 - 4 6 6 c - 8 c d 6 - 8 c d 1 e 6 2 0 b 4 2 d " 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A p r e s e n t a � � o   1 "   I d = " { 4 1 0 C 6 E E 5 - 3 2 2 9 - 4 A 6 3 - B F 8 7 - F 1 6 4 0 D 2 E 5 B 4 3 } "   T o u r I d = " e 9 e 5 8 2 c 9 - c a 3 c - 4 a 3 d - b 3 b 8 - 6 b 7 4 9 1 7 a 9 0 2 d "   X m l V e r = " 6 "   M i n X m l V e r = " 3 " > < D e s c r i p t i o n > A d i c i o n e   a l g u m a s   d e s c r i � � e s   d a   a p r e s e n t a � � o   a q u i < / D e s c r i p t i o n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T o u r > < / T o u r s > < / V i s u a l i z a t i o n > 
</file>

<file path=customXml/itemProps1.xml><?xml version="1.0" encoding="utf-8"?>
<ds:datastoreItem xmlns:ds="http://schemas.openxmlformats.org/officeDocument/2006/customXml" ds:itemID="{410C6EE5-3229-4A63-BF87-F1640D2E5B43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745B2AF4-3389-48A3-A7AD-C824621B6390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16</vt:i4>
      </vt:variant>
      <vt:variant>
        <vt:lpstr>Intervalos com Nome</vt:lpstr>
      </vt:variant>
      <vt:variant>
        <vt:i4>7</vt:i4>
      </vt:variant>
    </vt:vector>
  </HeadingPairs>
  <TitlesOfParts>
    <vt:vector size="23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'11'!Área_de_Impressão</vt:lpstr>
      <vt:lpstr>'12'!Área_de_Impressão</vt:lpstr>
      <vt:lpstr>'13'!Área_de_Impressão</vt:lpstr>
      <vt:lpstr>'14'!Área_de_Impressão</vt:lpstr>
      <vt:lpstr>'5'!Área_de_Impressão</vt:lpstr>
      <vt:lpstr>'6'!Área_de_Impressão</vt:lpstr>
      <vt:lpstr>'7'!Área_de_Impressão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2019-10-28T17:03:41Z</cp:lastPrinted>
  <dcterms:created xsi:type="dcterms:W3CDTF">2013-02-15T14:51:16Z</dcterms:created>
  <dcterms:modified xsi:type="dcterms:W3CDTF">2023-07-03T15:27:28Z</dcterms:modified>
</cp:coreProperties>
</file>